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jok\Desktop\Website\"/>
    </mc:Choice>
  </mc:AlternateContent>
  <bookViews>
    <workbookView xWindow="0" yWindow="0" windowWidth="28800" windowHeight="12068" tabRatio="604" activeTab="4"/>
  </bookViews>
  <sheets>
    <sheet name="Table of Contents" sheetId="4" r:id="rId1"/>
    <sheet name="SON_Quarterly" sheetId="1" r:id="rId2"/>
    <sheet name="SON_CY" sheetId="2" r:id="rId3"/>
    <sheet name="SON_FY" sheetId="6" r:id="rId4"/>
    <sheet name="Sheet2" sheetId="8" r:id="rId5"/>
    <sheet name="Notes" sheetId="5" r:id="rId6"/>
    <sheet name="Sheet1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8" l="1"/>
  <c r="R7" i="8"/>
  <c r="R8" i="8"/>
  <c r="R5" i="8"/>
  <c r="Q6" i="8"/>
  <c r="Q7" i="8"/>
  <c r="Q8" i="8"/>
  <c r="Q5" i="8"/>
  <c r="P19" i="8"/>
  <c r="P20" i="8"/>
  <c r="P21" i="8"/>
  <c r="P22" i="8"/>
  <c r="P23" i="8"/>
  <c r="O19" i="8"/>
  <c r="O20" i="8"/>
  <c r="O21" i="8"/>
  <c r="O22" i="8"/>
  <c r="O23" i="8"/>
  <c r="O24" i="8"/>
  <c r="P24" i="8" s="1"/>
  <c r="O25" i="8"/>
  <c r="P25" i="8" s="1"/>
  <c r="N19" i="8"/>
  <c r="N20" i="8"/>
  <c r="N21" i="8"/>
  <c r="N22" i="8"/>
  <c r="N23" i="8"/>
  <c r="N24" i="8"/>
  <c r="N25" i="8"/>
  <c r="N18" i="8"/>
  <c r="M25" i="8"/>
  <c r="L25" i="8"/>
  <c r="K19" i="8"/>
  <c r="K20" i="8"/>
  <c r="K21" i="8"/>
  <c r="K22" i="8"/>
  <c r="K23" i="8"/>
  <c r="J19" i="8"/>
  <c r="J20" i="8"/>
  <c r="J21" i="8"/>
  <c r="J22" i="8"/>
  <c r="J23" i="8"/>
  <c r="J24" i="8"/>
  <c r="K24" i="8" s="1"/>
  <c r="J25" i="8"/>
  <c r="K25" i="8" s="1"/>
  <c r="J18" i="8"/>
  <c r="I19" i="8"/>
  <c r="I20" i="8"/>
  <c r="I21" i="8"/>
  <c r="I22" i="8"/>
  <c r="I23" i="8"/>
  <c r="I24" i="8"/>
  <c r="I25" i="8"/>
  <c r="I18" i="8"/>
  <c r="H25" i="8"/>
  <c r="G25" i="8"/>
  <c r="F19" i="8"/>
  <c r="F20" i="8"/>
  <c r="F21" i="8"/>
  <c r="F22" i="8"/>
  <c r="E18" i="8"/>
  <c r="F18" i="8" s="1"/>
  <c r="E19" i="8"/>
  <c r="E20" i="8"/>
  <c r="E21" i="8"/>
  <c r="E22" i="8"/>
  <c r="E23" i="8"/>
  <c r="F23" i="8" s="1"/>
  <c r="E24" i="8"/>
  <c r="F24" i="8" s="1"/>
  <c r="E25" i="8"/>
  <c r="F25" i="8" s="1"/>
  <c r="D19" i="8"/>
  <c r="D20" i="8"/>
  <c r="D21" i="8"/>
  <c r="D22" i="8"/>
  <c r="D23" i="8"/>
  <c r="D24" i="8"/>
  <c r="D18" i="8"/>
  <c r="C25" i="8"/>
  <c r="D25" i="8" s="1"/>
  <c r="B25" i="8"/>
  <c r="O18" i="8"/>
  <c r="P18" i="8" s="1"/>
  <c r="K18" i="8"/>
  <c r="F35" i="8"/>
  <c r="F36" i="8"/>
  <c r="F37" i="8"/>
  <c r="F38" i="8"/>
  <c r="F39" i="8"/>
  <c r="F44" i="8"/>
  <c r="F45" i="8"/>
  <c r="F47" i="8"/>
  <c r="F48" i="8"/>
  <c r="F33" i="8"/>
  <c r="E34" i="8"/>
  <c r="F34" i="8" s="1"/>
  <c r="E35" i="8"/>
  <c r="E36" i="8"/>
  <c r="E37" i="8"/>
  <c r="E38" i="8"/>
  <c r="E39" i="8"/>
  <c r="E40" i="8"/>
  <c r="F40" i="8" s="1"/>
  <c r="E41" i="8"/>
  <c r="F41" i="8" s="1"/>
  <c r="E42" i="8"/>
  <c r="F42" i="8" s="1"/>
  <c r="E43" i="8"/>
  <c r="F43" i="8" s="1"/>
  <c r="E44" i="8"/>
  <c r="E45" i="8"/>
  <c r="E46" i="8"/>
  <c r="F46" i="8" s="1"/>
  <c r="E47" i="8"/>
  <c r="E48" i="8"/>
  <c r="E33" i="8"/>
  <c r="D34" i="8"/>
  <c r="D35" i="8"/>
  <c r="D38" i="8"/>
  <c r="D40" i="8"/>
  <c r="D41" i="8"/>
  <c r="D46" i="8"/>
  <c r="D47" i="8"/>
  <c r="D33" i="8"/>
  <c r="C49" i="8"/>
  <c r="D39" i="8" s="1"/>
  <c r="B49" i="8"/>
  <c r="K34" i="8"/>
  <c r="K39" i="8"/>
  <c r="K42" i="8"/>
  <c r="K43" i="8"/>
  <c r="K44" i="8"/>
  <c r="K45" i="8"/>
  <c r="K46" i="8"/>
  <c r="J34" i="8"/>
  <c r="J35" i="8"/>
  <c r="K35" i="8" s="1"/>
  <c r="J36" i="8"/>
  <c r="K36" i="8" s="1"/>
  <c r="J37" i="8"/>
  <c r="K37" i="8" s="1"/>
  <c r="J38" i="8"/>
  <c r="K38" i="8" s="1"/>
  <c r="J39" i="8"/>
  <c r="J40" i="8"/>
  <c r="K40" i="8" s="1"/>
  <c r="J41" i="8"/>
  <c r="K41" i="8" s="1"/>
  <c r="J42" i="8"/>
  <c r="J43" i="8"/>
  <c r="J44" i="8"/>
  <c r="J45" i="8"/>
  <c r="J46" i="8"/>
  <c r="J47" i="8"/>
  <c r="K47" i="8" s="1"/>
  <c r="J48" i="8"/>
  <c r="K48" i="8" s="1"/>
  <c r="J33" i="8"/>
  <c r="K33" i="8" s="1"/>
  <c r="I34" i="8"/>
  <c r="I35" i="8"/>
  <c r="I36" i="8"/>
  <c r="I41" i="8"/>
  <c r="I42" i="8"/>
  <c r="I45" i="8"/>
  <c r="I46" i="8"/>
  <c r="I47" i="8"/>
  <c r="I48" i="8"/>
  <c r="G49" i="8"/>
  <c r="H49" i="8"/>
  <c r="I37" i="8" s="1"/>
  <c r="P33" i="8"/>
  <c r="O34" i="8"/>
  <c r="P34" i="8" s="1"/>
  <c r="O35" i="8"/>
  <c r="P35" i="8" s="1"/>
  <c r="O36" i="8"/>
  <c r="P36" i="8" s="1"/>
  <c r="O37" i="8"/>
  <c r="P37" i="8" s="1"/>
  <c r="O38" i="8"/>
  <c r="P38" i="8" s="1"/>
  <c r="O39" i="8"/>
  <c r="P39" i="8" s="1"/>
  <c r="O40" i="8"/>
  <c r="P40" i="8" s="1"/>
  <c r="O41" i="8"/>
  <c r="P41" i="8" s="1"/>
  <c r="O42" i="8"/>
  <c r="P42" i="8" s="1"/>
  <c r="O43" i="8"/>
  <c r="P43" i="8" s="1"/>
  <c r="O44" i="8"/>
  <c r="P44" i="8" s="1"/>
  <c r="O45" i="8"/>
  <c r="O46" i="8"/>
  <c r="P46" i="8" s="1"/>
  <c r="O47" i="8"/>
  <c r="O48" i="8"/>
  <c r="P48" i="8" s="1"/>
  <c r="O33" i="8"/>
  <c r="N40" i="8"/>
  <c r="N41" i="8"/>
  <c r="N42" i="8"/>
  <c r="M49" i="8"/>
  <c r="N37" i="8" s="1"/>
  <c r="L49" i="8"/>
  <c r="O29" i="8"/>
  <c r="P29" i="8" s="1"/>
  <c r="O28" i="8"/>
  <c r="P28" i="8" s="1"/>
  <c r="O13" i="8"/>
  <c r="P13" i="8" s="1"/>
  <c r="O14" i="8"/>
  <c r="P14" i="8" s="1"/>
  <c r="O12" i="8"/>
  <c r="P12" i="8" s="1"/>
  <c r="O6" i="8"/>
  <c r="P6" i="8" s="1"/>
  <c r="O7" i="8"/>
  <c r="P7" i="8" s="1"/>
  <c r="O8" i="8"/>
  <c r="P8" i="8" s="1"/>
  <c r="O9" i="8"/>
  <c r="P9" i="8" s="1"/>
  <c r="O5" i="8"/>
  <c r="P5" i="8" s="1"/>
  <c r="N30" i="8"/>
  <c r="N6" i="8"/>
  <c r="J29" i="8"/>
  <c r="K29" i="8" s="1"/>
  <c r="J30" i="8"/>
  <c r="K30" i="8" s="1"/>
  <c r="J28" i="8"/>
  <c r="K28" i="8" s="1"/>
  <c r="J13" i="8"/>
  <c r="K13" i="8" s="1"/>
  <c r="J14" i="8"/>
  <c r="K14" i="8" s="1"/>
  <c r="J12" i="8"/>
  <c r="K12" i="8" s="1"/>
  <c r="J6" i="8"/>
  <c r="K6" i="8" s="1"/>
  <c r="J7" i="8"/>
  <c r="K7" i="8" s="1"/>
  <c r="J8" i="8"/>
  <c r="K8" i="8" s="1"/>
  <c r="J5" i="8"/>
  <c r="K5" i="8" s="1"/>
  <c r="I29" i="8"/>
  <c r="I30" i="8"/>
  <c r="I14" i="8"/>
  <c r="L15" i="8"/>
  <c r="G15" i="8"/>
  <c r="M15" i="8"/>
  <c r="O15" i="8" s="1"/>
  <c r="P15" i="8" s="1"/>
  <c r="H15" i="8"/>
  <c r="I13" i="8" s="1"/>
  <c r="G9" i="8"/>
  <c r="L9" i="8"/>
  <c r="M9" i="8"/>
  <c r="N9" i="8" s="1"/>
  <c r="H9" i="8"/>
  <c r="I7" i="8" s="1"/>
  <c r="L30" i="8"/>
  <c r="O30" i="8" s="1"/>
  <c r="P30" i="8" s="1"/>
  <c r="G30" i="8"/>
  <c r="M30" i="8"/>
  <c r="N28" i="8" s="1"/>
  <c r="H30" i="8"/>
  <c r="I28" i="8" s="1"/>
  <c r="E29" i="8"/>
  <c r="F29" i="8" s="1"/>
  <c r="E28" i="8"/>
  <c r="F28" i="8" s="1"/>
  <c r="E13" i="8"/>
  <c r="F13" i="8" s="1"/>
  <c r="E14" i="8"/>
  <c r="F14" i="8" s="1"/>
  <c r="E15" i="8"/>
  <c r="F15" i="8" s="1"/>
  <c r="E12" i="8"/>
  <c r="F12" i="8" s="1"/>
  <c r="D13" i="8"/>
  <c r="D14" i="8"/>
  <c r="D12" i="8"/>
  <c r="C15" i="8"/>
  <c r="D15" i="8" s="1"/>
  <c r="B15" i="8"/>
  <c r="C30" i="8"/>
  <c r="B30" i="8"/>
  <c r="E6" i="8"/>
  <c r="F6" i="8" s="1"/>
  <c r="E7" i="8"/>
  <c r="F7" i="8" s="1"/>
  <c r="E8" i="8"/>
  <c r="F8" i="8" s="1"/>
  <c r="E9" i="8"/>
  <c r="F9" i="8" s="1"/>
  <c r="E5" i="8"/>
  <c r="F5" i="8" s="1"/>
  <c r="C9" i="8"/>
  <c r="D8" i="8" s="1"/>
  <c r="B9" i="8"/>
  <c r="J9" i="8" l="1"/>
  <c r="K9" i="8" s="1"/>
  <c r="N8" i="8"/>
  <c r="I44" i="8"/>
  <c r="J49" i="8"/>
  <c r="K49" i="8" s="1"/>
  <c r="D49" i="8"/>
  <c r="D37" i="8"/>
  <c r="N7" i="8"/>
  <c r="I43" i="8"/>
  <c r="D48" i="8"/>
  <c r="D36" i="8"/>
  <c r="E30" i="8"/>
  <c r="F30" i="8" s="1"/>
  <c r="N14" i="8"/>
  <c r="N13" i="8"/>
  <c r="I5" i="8"/>
  <c r="D7" i="8"/>
  <c r="I9" i="8"/>
  <c r="N29" i="8"/>
  <c r="I33" i="8"/>
  <c r="I38" i="8"/>
  <c r="D43" i="8"/>
  <c r="I40" i="8"/>
  <c r="D45" i="8"/>
  <c r="I39" i="8"/>
  <c r="D44" i="8"/>
  <c r="E49" i="8"/>
  <c r="F49" i="8" s="1"/>
  <c r="D6" i="8"/>
  <c r="I8" i="8"/>
  <c r="I49" i="8"/>
  <c r="D42" i="8"/>
  <c r="N5" i="8"/>
  <c r="N39" i="8"/>
  <c r="I6" i="8"/>
  <c r="N36" i="8"/>
  <c r="I12" i="8"/>
  <c r="N12" i="8"/>
  <c r="N47" i="8"/>
  <c r="N35" i="8"/>
  <c r="N48" i="8"/>
  <c r="I15" i="8"/>
  <c r="J15" i="8"/>
  <c r="K15" i="8" s="1"/>
  <c r="N15" i="8"/>
  <c r="N46" i="8"/>
  <c r="N34" i="8"/>
  <c r="N33" i="8"/>
  <c r="N45" i="8"/>
  <c r="D5" i="8"/>
  <c r="D9" i="8" s="1"/>
  <c r="N44" i="8"/>
  <c r="O49" i="8"/>
  <c r="P49" i="8" s="1"/>
  <c r="N43" i="8"/>
  <c r="D28" i="8"/>
  <c r="D30" i="8"/>
  <c r="N38" i="8"/>
  <c r="D29" i="8"/>
  <c r="N49" i="8"/>
  <c r="E32" i="7" l="1"/>
  <c r="E31" i="7"/>
  <c r="E30" i="7"/>
  <c r="E29" i="7"/>
  <c r="E28" i="7"/>
  <c r="E23" i="7"/>
  <c r="D23" i="7"/>
  <c r="C23" i="7"/>
  <c r="E22" i="7"/>
  <c r="E21" i="7"/>
  <c r="E19" i="7"/>
  <c r="E18" i="7"/>
  <c r="E17" i="7"/>
  <c r="E15" i="7"/>
  <c r="E13" i="7"/>
  <c r="E12" i="7"/>
  <c r="E11" i="7"/>
  <c r="E10" i="7"/>
  <c r="E9" i="7"/>
  <c r="E8" i="7"/>
  <c r="E7" i="7"/>
  <c r="E6" i="7"/>
  <c r="E5" i="7"/>
  <c r="E4" i="7"/>
  <c r="E3" i="7"/>
  <c r="E2" i="7"/>
  <c r="Z43" i="1" l="1"/>
  <c r="Z39" i="1" s="1"/>
  <c r="Y42" i="1"/>
  <c r="Y39" i="1"/>
  <c r="X41" i="1"/>
  <c r="X39" i="1" s="1"/>
  <c r="W40" i="1"/>
  <c r="W39" i="1" s="1"/>
  <c r="W13" i="1"/>
  <c r="Z291" i="1"/>
  <c r="Y291" i="1"/>
  <c r="X291" i="1"/>
  <c r="W291" i="1"/>
  <c r="Z287" i="1"/>
  <c r="Y287" i="1"/>
  <c r="X287" i="1"/>
  <c r="W287" i="1"/>
  <c r="Z284" i="1"/>
  <c r="Y284" i="1"/>
  <c r="X284" i="1"/>
  <c r="W284" i="1"/>
  <c r="Z279" i="1"/>
  <c r="Y279" i="1"/>
  <c r="X279" i="1"/>
  <c r="W279" i="1"/>
  <c r="Z275" i="1"/>
  <c r="Y275" i="1"/>
  <c r="X275" i="1"/>
  <c r="W275" i="1"/>
  <c r="Z257" i="1"/>
  <c r="Y257" i="1"/>
  <c r="X257" i="1"/>
  <c r="W257" i="1"/>
  <c r="Z248" i="1"/>
  <c r="Y248" i="1"/>
  <c r="X248" i="1"/>
  <c r="W248" i="1"/>
  <c r="Z235" i="1"/>
  <c r="Y235" i="1"/>
  <c r="X235" i="1"/>
  <c r="W235" i="1"/>
  <c r="Z222" i="1"/>
  <c r="Y222" i="1"/>
  <c r="X222" i="1"/>
  <c r="W222" i="1"/>
  <c r="Z206" i="1"/>
  <c r="Y206" i="1"/>
  <c r="X206" i="1"/>
  <c r="W206" i="1"/>
  <c r="Z201" i="1"/>
  <c r="Y201" i="1"/>
  <c r="X201" i="1"/>
  <c r="W201" i="1"/>
  <c r="Z192" i="1"/>
  <c r="Y192" i="1"/>
  <c r="X192" i="1"/>
  <c r="W192" i="1"/>
  <c r="Z182" i="1"/>
  <c r="Y182" i="1"/>
  <c r="X182" i="1"/>
  <c r="W182" i="1"/>
  <c r="Z173" i="1"/>
  <c r="Y173" i="1"/>
  <c r="X173" i="1"/>
  <c r="W173" i="1"/>
  <c r="Z169" i="1"/>
  <c r="Y169" i="1"/>
  <c r="X169" i="1"/>
  <c r="W169" i="1"/>
  <c r="Z157" i="1"/>
  <c r="Y157" i="1"/>
  <c r="X157" i="1"/>
  <c r="W157" i="1"/>
  <c r="Z153" i="1"/>
  <c r="Y153" i="1"/>
  <c r="X153" i="1"/>
  <c r="W153" i="1"/>
  <c r="Z146" i="1"/>
  <c r="Y146" i="1"/>
  <c r="X146" i="1"/>
  <c r="W146" i="1"/>
  <c r="Z137" i="1"/>
  <c r="Y137" i="1"/>
  <c r="X137" i="1"/>
  <c r="Z120" i="1"/>
  <c r="Y120" i="1"/>
  <c r="X120" i="1"/>
  <c r="W120" i="1"/>
  <c r="Z113" i="1"/>
  <c r="Y113" i="1"/>
  <c r="X113" i="1"/>
  <c r="W113" i="1"/>
  <c r="Z104" i="1"/>
  <c r="Y104" i="1"/>
  <c r="X104" i="1"/>
  <c r="W104" i="1"/>
  <c r="Z84" i="1"/>
  <c r="Y84" i="1"/>
  <c r="X84" i="1"/>
  <c r="W84" i="1"/>
  <c r="Z75" i="1"/>
  <c r="Y75" i="1"/>
  <c r="X75" i="1"/>
  <c r="W75" i="1"/>
  <c r="Z69" i="1"/>
  <c r="Y69" i="1"/>
  <c r="X69" i="1"/>
  <c r="W69" i="1"/>
  <c r="Z59" i="1"/>
  <c r="Y59" i="1"/>
  <c r="X59" i="1"/>
  <c r="W59" i="1"/>
  <c r="Z50" i="1"/>
  <c r="Y50" i="1"/>
  <c r="X50" i="1"/>
  <c r="W50" i="1"/>
  <c r="Z45" i="1"/>
  <c r="Y45" i="1"/>
  <c r="X45" i="1"/>
  <c r="W45" i="1"/>
  <c r="Z25" i="1"/>
  <c r="Y25" i="1"/>
  <c r="X25" i="1"/>
  <c r="W25" i="1"/>
  <c r="Z19" i="1"/>
  <c r="Y19" i="1"/>
  <c r="X19" i="1"/>
  <c r="W19" i="1"/>
  <c r="X16" i="1"/>
  <c r="X15" i="1"/>
  <c r="Z17" i="1"/>
  <c r="Y17" i="1"/>
  <c r="Y15" i="1" s="1"/>
  <c r="X17" i="1"/>
  <c r="W17" i="1"/>
  <c r="Z16" i="1"/>
  <c r="Z15" i="1" s="1"/>
  <c r="Y16" i="1"/>
  <c r="W16" i="1"/>
  <c r="V17" i="1"/>
  <c r="V16" i="1"/>
  <c r="U17" i="1"/>
  <c r="U16" i="1"/>
  <c r="Z10" i="1"/>
  <c r="Y10" i="1"/>
  <c r="Y8" i="1" s="1"/>
  <c r="X10" i="1"/>
  <c r="X8" i="1" s="1"/>
  <c r="W10" i="1"/>
  <c r="W8" i="1" s="1"/>
  <c r="Z8" i="1"/>
  <c r="V8" i="1"/>
  <c r="W15" i="1" l="1"/>
  <c r="Z274" i="1"/>
  <c r="W274" i="1"/>
  <c r="X274" i="1"/>
  <c r="Y274" i="1"/>
  <c r="Z205" i="1"/>
  <c r="W205" i="1"/>
  <c r="X205" i="1"/>
  <c r="Y205" i="1"/>
  <c r="W168" i="1"/>
  <c r="X168" i="1"/>
  <c r="Y168" i="1"/>
  <c r="Z168" i="1"/>
  <c r="W136" i="1"/>
  <c r="Y136" i="1"/>
  <c r="Z136" i="1"/>
  <c r="X136" i="1"/>
  <c r="Z74" i="1"/>
  <c r="W74" i="1"/>
  <c r="X74" i="1"/>
  <c r="Y74" i="1"/>
  <c r="J8" i="1"/>
  <c r="I8" i="1"/>
  <c r="H8" i="1"/>
  <c r="G8" i="1"/>
  <c r="K8" i="1"/>
  <c r="Q292" i="6"/>
  <c r="P292" i="6"/>
  <c r="O292" i="6"/>
  <c r="N292" i="6"/>
  <c r="M292" i="6"/>
  <c r="L292" i="6"/>
  <c r="K292" i="6"/>
  <c r="J292" i="6"/>
  <c r="I292" i="6"/>
  <c r="I289" i="6"/>
  <c r="I287" i="6" s="1"/>
  <c r="J289" i="6"/>
  <c r="K289" i="6"/>
  <c r="L289" i="6"/>
  <c r="M289" i="6"/>
  <c r="N289" i="6"/>
  <c r="O289" i="6"/>
  <c r="P289" i="6"/>
  <c r="Q289" i="6"/>
  <c r="Q288" i="6"/>
  <c r="P288" i="6"/>
  <c r="O288" i="6"/>
  <c r="N288" i="6"/>
  <c r="N287" i="6" s="1"/>
  <c r="M288" i="6"/>
  <c r="L288" i="6"/>
  <c r="K288" i="6"/>
  <c r="J288" i="6"/>
  <c r="I288" i="6"/>
  <c r="Q285" i="6"/>
  <c r="P285" i="6"/>
  <c r="O285" i="6"/>
  <c r="N285" i="6"/>
  <c r="M285" i="6"/>
  <c r="L285" i="6"/>
  <c r="K285" i="6"/>
  <c r="K284" i="6" s="1"/>
  <c r="J285" i="6"/>
  <c r="J284" i="6" s="1"/>
  <c r="I285" i="6"/>
  <c r="I281" i="6"/>
  <c r="J281" i="6"/>
  <c r="K281" i="6"/>
  <c r="L281" i="6"/>
  <c r="M281" i="6"/>
  <c r="N281" i="6"/>
  <c r="O281" i="6"/>
  <c r="P281" i="6"/>
  <c r="Q281" i="6"/>
  <c r="I282" i="6"/>
  <c r="J282" i="6"/>
  <c r="K282" i="6"/>
  <c r="L282" i="6"/>
  <c r="M282" i="6"/>
  <c r="N282" i="6"/>
  <c r="O282" i="6"/>
  <c r="P282" i="6"/>
  <c r="Q282" i="6"/>
  <c r="Q280" i="6"/>
  <c r="P280" i="6"/>
  <c r="O280" i="6"/>
  <c r="N280" i="6"/>
  <c r="N279" i="6" s="1"/>
  <c r="M280" i="6"/>
  <c r="L280" i="6"/>
  <c r="K280" i="6"/>
  <c r="J280" i="6"/>
  <c r="I280" i="6"/>
  <c r="I277" i="6"/>
  <c r="J277" i="6"/>
  <c r="K277" i="6"/>
  <c r="L277" i="6"/>
  <c r="M277" i="6"/>
  <c r="N277" i="6"/>
  <c r="O277" i="6"/>
  <c r="O275" i="6" s="1"/>
  <c r="P277" i="6"/>
  <c r="Q277" i="6"/>
  <c r="Q276" i="6"/>
  <c r="P276" i="6"/>
  <c r="O276" i="6"/>
  <c r="N276" i="6"/>
  <c r="M276" i="6"/>
  <c r="L276" i="6"/>
  <c r="K276" i="6"/>
  <c r="J276" i="6"/>
  <c r="I276" i="6"/>
  <c r="I259" i="6"/>
  <c r="I257" i="6" s="1"/>
  <c r="J259" i="6"/>
  <c r="K259" i="6"/>
  <c r="L259" i="6"/>
  <c r="M259" i="6"/>
  <c r="N259" i="6"/>
  <c r="O259" i="6"/>
  <c r="P259" i="6"/>
  <c r="Q259" i="6"/>
  <c r="I260" i="6"/>
  <c r="J260" i="6"/>
  <c r="K260" i="6"/>
  <c r="L260" i="6"/>
  <c r="L257" i="6" s="1"/>
  <c r="M260" i="6"/>
  <c r="N260" i="6"/>
  <c r="O260" i="6"/>
  <c r="P260" i="6"/>
  <c r="Q260" i="6"/>
  <c r="I261" i="6"/>
  <c r="J261" i="6"/>
  <c r="K261" i="6"/>
  <c r="L261" i="6"/>
  <c r="M261" i="6"/>
  <c r="N261" i="6"/>
  <c r="O261" i="6"/>
  <c r="O257" i="6" s="1"/>
  <c r="P261" i="6"/>
  <c r="Q261" i="6"/>
  <c r="I262" i="6"/>
  <c r="J262" i="6"/>
  <c r="K262" i="6"/>
  <c r="L262" i="6"/>
  <c r="M262" i="6"/>
  <c r="N262" i="6"/>
  <c r="O262" i="6"/>
  <c r="P262" i="6"/>
  <c r="Q262" i="6"/>
  <c r="I263" i="6"/>
  <c r="J263" i="6"/>
  <c r="K263" i="6"/>
  <c r="L263" i="6"/>
  <c r="M263" i="6"/>
  <c r="N263" i="6"/>
  <c r="O263" i="6"/>
  <c r="P263" i="6"/>
  <c r="Q263" i="6"/>
  <c r="I264" i="6"/>
  <c r="J264" i="6"/>
  <c r="K264" i="6"/>
  <c r="L264" i="6"/>
  <c r="M264" i="6"/>
  <c r="N264" i="6"/>
  <c r="O264" i="6"/>
  <c r="P264" i="6"/>
  <c r="Q264" i="6"/>
  <c r="I265" i="6"/>
  <c r="J265" i="6"/>
  <c r="K265" i="6"/>
  <c r="L265" i="6"/>
  <c r="M265" i="6"/>
  <c r="N265" i="6"/>
  <c r="O265" i="6"/>
  <c r="P265" i="6"/>
  <c r="Q265" i="6"/>
  <c r="I266" i="6"/>
  <c r="J266" i="6"/>
  <c r="K266" i="6"/>
  <c r="L266" i="6"/>
  <c r="M266" i="6"/>
  <c r="N266" i="6"/>
  <c r="O266" i="6"/>
  <c r="P266" i="6"/>
  <c r="Q266" i="6"/>
  <c r="I267" i="6"/>
  <c r="J267" i="6"/>
  <c r="K267" i="6"/>
  <c r="L267" i="6"/>
  <c r="M267" i="6"/>
  <c r="N267" i="6"/>
  <c r="O267" i="6"/>
  <c r="P267" i="6"/>
  <c r="Q267" i="6"/>
  <c r="I268" i="6"/>
  <c r="J268" i="6"/>
  <c r="K268" i="6"/>
  <c r="L268" i="6"/>
  <c r="M268" i="6"/>
  <c r="N268" i="6"/>
  <c r="O268" i="6"/>
  <c r="P268" i="6"/>
  <c r="Q268" i="6"/>
  <c r="I269" i="6"/>
  <c r="J269" i="6"/>
  <c r="K269" i="6"/>
  <c r="L269" i="6"/>
  <c r="M269" i="6"/>
  <c r="N269" i="6"/>
  <c r="O269" i="6"/>
  <c r="P269" i="6"/>
  <c r="Q269" i="6"/>
  <c r="I270" i="6"/>
  <c r="J270" i="6"/>
  <c r="K270" i="6"/>
  <c r="L270" i="6"/>
  <c r="M270" i="6"/>
  <c r="N270" i="6"/>
  <c r="O270" i="6"/>
  <c r="P270" i="6"/>
  <c r="Q270" i="6"/>
  <c r="I271" i="6"/>
  <c r="J271" i="6"/>
  <c r="K271" i="6"/>
  <c r="L271" i="6"/>
  <c r="M271" i="6"/>
  <c r="N271" i="6"/>
  <c r="O271" i="6"/>
  <c r="P271" i="6"/>
  <c r="Q271" i="6"/>
  <c r="I272" i="6"/>
  <c r="J272" i="6"/>
  <c r="K272" i="6"/>
  <c r="L272" i="6"/>
  <c r="M272" i="6"/>
  <c r="N272" i="6"/>
  <c r="O272" i="6"/>
  <c r="P272" i="6"/>
  <c r="Q272" i="6"/>
  <c r="Q258" i="6"/>
  <c r="P258" i="6"/>
  <c r="O258" i="6"/>
  <c r="N258" i="6"/>
  <c r="M258" i="6"/>
  <c r="L258" i="6"/>
  <c r="K258" i="6"/>
  <c r="K257" i="6" s="1"/>
  <c r="J258" i="6"/>
  <c r="I258" i="6"/>
  <c r="I250" i="6"/>
  <c r="J250" i="6"/>
  <c r="K250" i="6"/>
  <c r="L250" i="6"/>
  <c r="M250" i="6"/>
  <c r="N250" i="6"/>
  <c r="O250" i="6"/>
  <c r="P250" i="6"/>
  <c r="Q250" i="6"/>
  <c r="I251" i="6"/>
  <c r="J251" i="6"/>
  <c r="K251" i="6"/>
  <c r="L251" i="6"/>
  <c r="M251" i="6"/>
  <c r="N251" i="6"/>
  <c r="O251" i="6"/>
  <c r="P251" i="6"/>
  <c r="Q251" i="6"/>
  <c r="I252" i="6"/>
  <c r="J252" i="6"/>
  <c r="K252" i="6"/>
  <c r="L252" i="6"/>
  <c r="M252" i="6"/>
  <c r="N252" i="6"/>
  <c r="O252" i="6"/>
  <c r="P252" i="6"/>
  <c r="Q252" i="6"/>
  <c r="I253" i="6"/>
  <c r="J253" i="6"/>
  <c r="K253" i="6"/>
  <c r="L253" i="6"/>
  <c r="M253" i="6"/>
  <c r="N253" i="6"/>
  <c r="O253" i="6"/>
  <c r="P253" i="6"/>
  <c r="Q253" i="6"/>
  <c r="I254" i="6"/>
  <c r="J254" i="6"/>
  <c r="K254" i="6"/>
  <c r="L254" i="6"/>
  <c r="M254" i="6"/>
  <c r="N254" i="6"/>
  <c r="O254" i="6"/>
  <c r="P254" i="6"/>
  <c r="Q254" i="6"/>
  <c r="I255" i="6"/>
  <c r="J255" i="6"/>
  <c r="K255" i="6"/>
  <c r="L255" i="6"/>
  <c r="M255" i="6"/>
  <c r="N255" i="6"/>
  <c r="O255" i="6"/>
  <c r="P255" i="6"/>
  <c r="Q255" i="6"/>
  <c r="Q249" i="6"/>
  <c r="P249" i="6"/>
  <c r="O249" i="6"/>
  <c r="N249" i="6"/>
  <c r="M249" i="6"/>
  <c r="L249" i="6"/>
  <c r="K249" i="6"/>
  <c r="J249" i="6"/>
  <c r="I249" i="6"/>
  <c r="I237" i="6"/>
  <c r="J237" i="6"/>
  <c r="K237" i="6"/>
  <c r="L237" i="6"/>
  <c r="M237" i="6"/>
  <c r="N237" i="6"/>
  <c r="O237" i="6"/>
  <c r="P237" i="6"/>
  <c r="Q237" i="6"/>
  <c r="I238" i="6"/>
  <c r="J238" i="6"/>
  <c r="K238" i="6"/>
  <c r="L238" i="6"/>
  <c r="M238" i="6"/>
  <c r="N238" i="6"/>
  <c r="O238" i="6"/>
  <c r="P238" i="6"/>
  <c r="Q238" i="6"/>
  <c r="I239" i="6"/>
  <c r="J239" i="6"/>
  <c r="K239" i="6"/>
  <c r="L239" i="6"/>
  <c r="M239" i="6"/>
  <c r="N239" i="6"/>
  <c r="O239" i="6"/>
  <c r="P239" i="6"/>
  <c r="Q239" i="6"/>
  <c r="I240" i="6"/>
  <c r="J240" i="6"/>
  <c r="K240" i="6"/>
  <c r="L240" i="6"/>
  <c r="M240" i="6"/>
  <c r="N240" i="6"/>
  <c r="O240" i="6"/>
  <c r="P240" i="6"/>
  <c r="Q240" i="6"/>
  <c r="I241" i="6"/>
  <c r="J241" i="6"/>
  <c r="K241" i="6"/>
  <c r="L241" i="6"/>
  <c r="M241" i="6"/>
  <c r="N241" i="6"/>
  <c r="O241" i="6"/>
  <c r="P241" i="6"/>
  <c r="Q241" i="6"/>
  <c r="I242" i="6"/>
  <c r="J242" i="6"/>
  <c r="K242" i="6"/>
  <c r="L242" i="6"/>
  <c r="M242" i="6"/>
  <c r="N242" i="6"/>
  <c r="O242" i="6"/>
  <c r="P242" i="6"/>
  <c r="Q242" i="6"/>
  <c r="I243" i="6"/>
  <c r="J243" i="6"/>
  <c r="K243" i="6"/>
  <c r="L243" i="6"/>
  <c r="M243" i="6"/>
  <c r="N243" i="6"/>
  <c r="O243" i="6"/>
  <c r="P243" i="6"/>
  <c r="Q243" i="6"/>
  <c r="I244" i="6"/>
  <c r="J244" i="6"/>
  <c r="K244" i="6"/>
  <c r="L244" i="6"/>
  <c r="M244" i="6"/>
  <c r="N244" i="6"/>
  <c r="O244" i="6"/>
  <c r="P244" i="6"/>
  <c r="Q244" i="6"/>
  <c r="I245" i="6"/>
  <c r="J245" i="6"/>
  <c r="K245" i="6"/>
  <c r="L245" i="6"/>
  <c r="M245" i="6"/>
  <c r="N245" i="6"/>
  <c r="O245" i="6"/>
  <c r="P245" i="6"/>
  <c r="Q245" i="6"/>
  <c r="I246" i="6"/>
  <c r="J246" i="6"/>
  <c r="K246" i="6"/>
  <c r="L246" i="6"/>
  <c r="M246" i="6"/>
  <c r="N246" i="6"/>
  <c r="O246" i="6"/>
  <c r="P246" i="6"/>
  <c r="Q246" i="6"/>
  <c r="Q236" i="6"/>
  <c r="Q235" i="6" s="1"/>
  <c r="P236" i="6"/>
  <c r="O236" i="6"/>
  <c r="N236" i="6"/>
  <c r="M236" i="6"/>
  <c r="L236" i="6"/>
  <c r="K236" i="6"/>
  <c r="J236" i="6"/>
  <c r="I236" i="6"/>
  <c r="I224" i="6"/>
  <c r="J224" i="6"/>
  <c r="K224" i="6"/>
  <c r="L224" i="6"/>
  <c r="M224" i="6"/>
  <c r="N224" i="6"/>
  <c r="O224" i="6"/>
  <c r="P224" i="6"/>
  <c r="Q224" i="6"/>
  <c r="I225" i="6"/>
  <c r="J225" i="6"/>
  <c r="K225" i="6"/>
  <c r="L225" i="6"/>
  <c r="M225" i="6"/>
  <c r="N225" i="6"/>
  <c r="O225" i="6"/>
  <c r="O222" i="6" s="1"/>
  <c r="P225" i="6"/>
  <c r="Q225" i="6"/>
  <c r="I226" i="6"/>
  <c r="J226" i="6"/>
  <c r="K226" i="6"/>
  <c r="L226" i="6"/>
  <c r="M226" i="6"/>
  <c r="N226" i="6"/>
  <c r="O226" i="6"/>
  <c r="P226" i="6"/>
  <c r="Q226" i="6"/>
  <c r="I227" i="6"/>
  <c r="J227" i="6"/>
  <c r="K227" i="6"/>
  <c r="L227" i="6"/>
  <c r="M227" i="6"/>
  <c r="N227" i="6"/>
  <c r="O227" i="6"/>
  <c r="P227" i="6"/>
  <c r="Q227" i="6"/>
  <c r="I228" i="6"/>
  <c r="J228" i="6"/>
  <c r="K228" i="6"/>
  <c r="L228" i="6"/>
  <c r="M228" i="6"/>
  <c r="N228" i="6"/>
  <c r="O228" i="6"/>
  <c r="P228" i="6"/>
  <c r="Q228" i="6"/>
  <c r="I229" i="6"/>
  <c r="J229" i="6"/>
  <c r="K229" i="6"/>
  <c r="L229" i="6"/>
  <c r="M229" i="6"/>
  <c r="N229" i="6"/>
  <c r="O229" i="6"/>
  <c r="P229" i="6"/>
  <c r="Q229" i="6"/>
  <c r="I230" i="6"/>
  <c r="J230" i="6"/>
  <c r="K230" i="6"/>
  <c r="L230" i="6"/>
  <c r="M230" i="6"/>
  <c r="N230" i="6"/>
  <c r="O230" i="6"/>
  <c r="P230" i="6"/>
  <c r="Q230" i="6"/>
  <c r="I231" i="6"/>
  <c r="J231" i="6"/>
  <c r="K231" i="6"/>
  <c r="L231" i="6"/>
  <c r="M231" i="6"/>
  <c r="N231" i="6"/>
  <c r="O231" i="6"/>
  <c r="P231" i="6"/>
  <c r="Q231" i="6"/>
  <c r="I232" i="6"/>
  <c r="J232" i="6"/>
  <c r="K232" i="6"/>
  <c r="L232" i="6"/>
  <c r="M232" i="6"/>
  <c r="N232" i="6"/>
  <c r="O232" i="6"/>
  <c r="P232" i="6"/>
  <c r="Q232" i="6"/>
  <c r="I233" i="6"/>
  <c r="J233" i="6"/>
  <c r="K233" i="6"/>
  <c r="L233" i="6"/>
  <c r="M233" i="6"/>
  <c r="N233" i="6"/>
  <c r="O233" i="6"/>
  <c r="P233" i="6"/>
  <c r="Q233" i="6"/>
  <c r="Q223" i="6"/>
  <c r="P223" i="6"/>
  <c r="O223" i="6"/>
  <c r="N223" i="6"/>
  <c r="M223" i="6"/>
  <c r="L223" i="6"/>
  <c r="K223" i="6"/>
  <c r="J223" i="6"/>
  <c r="I223" i="6"/>
  <c r="I208" i="6"/>
  <c r="J208" i="6"/>
  <c r="K208" i="6"/>
  <c r="L208" i="6"/>
  <c r="M208" i="6"/>
  <c r="N208" i="6"/>
  <c r="O208" i="6"/>
  <c r="P208" i="6"/>
  <c r="Q208" i="6"/>
  <c r="I209" i="6"/>
  <c r="J209" i="6"/>
  <c r="K209" i="6"/>
  <c r="L209" i="6"/>
  <c r="M209" i="6"/>
  <c r="N209" i="6"/>
  <c r="O209" i="6"/>
  <c r="P209" i="6"/>
  <c r="Q209" i="6"/>
  <c r="I210" i="6"/>
  <c r="J210" i="6"/>
  <c r="K210" i="6"/>
  <c r="L210" i="6"/>
  <c r="M210" i="6"/>
  <c r="N210" i="6"/>
  <c r="O210" i="6"/>
  <c r="P210" i="6"/>
  <c r="Q210" i="6"/>
  <c r="I211" i="6"/>
  <c r="J211" i="6"/>
  <c r="K211" i="6"/>
  <c r="L211" i="6"/>
  <c r="M211" i="6"/>
  <c r="N211" i="6"/>
  <c r="O211" i="6"/>
  <c r="P211" i="6"/>
  <c r="Q211" i="6"/>
  <c r="I212" i="6"/>
  <c r="J212" i="6"/>
  <c r="K212" i="6"/>
  <c r="L212" i="6"/>
  <c r="M212" i="6"/>
  <c r="N212" i="6"/>
  <c r="O212" i="6"/>
  <c r="P212" i="6"/>
  <c r="Q212" i="6"/>
  <c r="I213" i="6"/>
  <c r="J213" i="6"/>
  <c r="K213" i="6"/>
  <c r="L213" i="6"/>
  <c r="M213" i="6"/>
  <c r="N213" i="6"/>
  <c r="O213" i="6"/>
  <c r="P213" i="6"/>
  <c r="Q213" i="6"/>
  <c r="I214" i="6"/>
  <c r="J214" i="6"/>
  <c r="K214" i="6"/>
  <c r="L214" i="6"/>
  <c r="M214" i="6"/>
  <c r="N214" i="6"/>
  <c r="O214" i="6"/>
  <c r="P214" i="6"/>
  <c r="Q214" i="6"/>
  <c r="I215" i="6"/>
  <c r="J215" i="6"/>
  <c r="K215" i="6"/>
  <c r="L215" i="6"/>
  <c r="M215" i="6"/>
  <c r="N215" i="6"/>
  <c r="O215" i="6"/>
  <c r="P215" i="6"/>
  <c r="Q215" i="6"/>
  <c r="I216" i="6"/>
  <c r="J216" i="6"/>
  <c r="K216" i="6"/>
  <c r="L216" i="6"/>
  <c r="M216" i="6"/>
  <c r="N216" i="6"/>
  <c r="O216" i="6"/>
  <c r="P216" i="6"/>
  <c r="Q216" i="6"/>
  <c r="I217" i="6"/>
  <c r="J217" i="6"/>
  <c r="K217" i="6"/>
  <c r="L217" i="6"/>
  <c r="M217" i="6"/>
  <c r="N217" i="6"/>
  <c r="O217" i="6"/>
  <c r="P217" i="6"/>
  <c r="Q217" i="6"/>
  <c r="I218" i="6"/>
  <c r="J218" i="6"/>
  <c r="K218" i="6"/>
  <c r="L218" i="6"/>
  <c r="M218" i="6"/>
  <c r="N218" i="6"/>
  <c r="O218" i="6"/>
  <c r="P218" i="6"/>
  <c r="Q218" i="6"/>
  <c r="I219" i="6"/>
  <c r="J219" i="6"/>
  <c r="K219" i="6"/>
  <c r="L219" i="6"/>
  <c r="M219" i="6"/>
  <c r="N219" i="6"/>
  <c r="O219" i="6"/>
  <c r="P219" i="6"/>
  <c r="Q219" i="6"/>
  <c r="I220" i="6"/>
  <c r="J220" i="6"/>
  <c r="K220" i="6"/>
  <c r="L220" i="6"/>
  <c r="M220" i="6"/>
  <c r="N220" i="6"/>
  <c r="O220" i="6"/>
  <c r="P220" i="6"/>
  <c r="Q220" i="6"/>
  <c r="Q207" i="6"/>
  <c r="P207" i="6"/>
  <c r="O207" i="6"/>
  <c r="N207" i="6"/>
  <c r="M207" i="6"/>
  <c r="L207" i="6"/>
  <c r="K207" i="6"/>
  <c r="J207" i="6"/>
  <c r="I207" i="6"/>
  <c r="I203" i="6"/>
  <c r="J203" i="6"/>
  <c r="K203" i="6"/>
  <c r="L203" i="6"/>
  <c r="M203" i="6"/>
  <c r="N203" i="6"/>
  <c r="O203" i="6"/>
  <c r="O201" i="6" s="1"/>
  <c r="P203" i="6"/>
  <c r="Q203" i="6"/>
  <c r="Q202" i="6"/>
  <c r="P202" i="6"/>
  <c r="O202" i="6"/>
  <c r="N202" i="6"/>
  <c r="M202" i="6"/>
  <c r="L202" i="6"/>
  <c r="K202" i="6"/>
  <c r="J202" i="6"/>
  <c r="I202" i="6"/>
  <c r="I194" i="6"/>
  <c r="I192" i="6" s="1"/>
  <c r="J194" i="6"/>
  <c r="K194" i="6"/>
  <c r="L194" i="6"/>
  <c r="M194" i="6"/>
  <c r="N194" i="6"/>
  <c r="O194" i="6"/>
  <c r="P194" i="6"/>
  <c r="Q194" i="6"/>
  <c r="I195" i="6"/>
  <c r="J195" i="6"/>
  <c r="K195" i="6"/>
  <c r="L195" i="6"/>
  <c r="L192" i="6" s="1"/>
  <c r="M195" i="6"/>
  <c r="N195" i="6"/>
  <c r="O195" i="6"/>
  <c r="P195" i="6"/>
  <c r="Q195" i="6"/>
  <c r="I196" i="6"/>
  <c r="J196" i="6"/>
  <c r="K196" i="6"/>
  <c r="L196" i="6"/>
  <c r="M196" i="6"/>
  <c r="N196" i="6"/>
  <c r="O196" i="6"/>
  <c r="O192" i="6" s="1"/>
  <c r="P196" i="6"/>
  <c r="Q196" i="6"/>
  <c r="I197" i="6"/>
  <c r="J197" i="6"/>
  <c r="K197" i="6"/>
  <c r="L197" i="6"/>
  <c r="M197" i="6"/>
  <c r="N197" i="6"/>
  <c r="O197" i="6"/>
  <c r="P197" i="6"/>
  <c r="Q197" i="6"/>
  <c r="I198" i="6"/>
  <c r="J198" i="6"/>
  <c r="K198" i="6"/>
  <c r="L198" i="6"/>
  <c r="M198" i="6"/>
  <c r="N198" i="6"/>
  <c r="O198" i="6"/>
  <c r="P198" i="6"/>
  <c r="Q198" i="6"/>
  <c r="I199" i="6"/>
  <c r="J199" i="6"/>
  <c r="K199" i="6"/>
  <c r="L199" i="6"/>
  <c r="M199" i="6"/>
  <c r="N199" i="6"/>
  <c r="O199" i="6"/>
  <c r="P199" i="6"/>
  <c r="Q199" i="6"/>
  <c r="Q193" i="6"/>
  <c r="P193" i="6"/>
  <c r="O193" i="6"/>
  <c r="N193" i="6"/>
  <c r="M193" i="6"/>
  <c r="L193" i="6"/>
  <c r="K193" i="6"/>
  <c r="J193" i="6"/>
  <c r="I193" i="6"/>
  <c r="I184" i="6"/>
  <c r="J184" i="6"/>
  <c r="K184" i="6"/>
  <c r="L184" i="6"/>
  <c r="M184" i="6"/>
  <c r="N184" i="6"/>
  <c r="O184" i="6"/>
  <c r="P184" i="6"/>
  <c r="Q184" i="6"/>
  <c r="I185" i="6"/>
  <c r="I182" i="6" s="1"/>
  <c r="J185" i="6"/>
  <c r="K185" i="6"/>
  <c r="L185" i="6"/>
  <c r="M185" i="6"/>
  <c r="N185" i="6"/>
  <c r="O185" i="6"/>
  <c r="P185" i="6"/>
  <c r="Q185" i="6"/>
  <c r="I186" i="6"/>
  <c r="J186" i="6"/>
  <c r="K186" i="6"/>
  <c r="L186" i="6"/>
  <c r="M186" i="6"/>
  <c r="N186" i="6"/>
  <c r="O186" i="6"/>
  <c r="P186" i="6"/>
  <c r="Q186" i="6"/>
  <c r="I187" i="6"/>
  <c r="J187" i="6"/>
  <c r="K187" i="6"/>
  <c r="L187" i="6"/>
  <c r="M187" i="6"/>
  <c r="N187" i="6"/>
  <c r="O187" i="6"/>
  <c r="O182" i="6" s="1"/>
  <c r="P187" i="6"/>
  <c r="Q187" i="6"/>
  <c r="I188" i="6"/>
  <c r="J188" i="6"/>
  <c r="K188" i="6"/>
  <c r="L188" i="6"/>
  <c r="M188" i="6"/>
  <c r="N188" i="6"/>
  <c r="O188" i="6"/>
  <c r="P188" i="6"/>
  <c r="Q188" i="6"/>
  <c r="I189" i="6"/>
  <c r="J189" i="6"/>
  <c r="K189" i="6"/>
  <c r="L189" i="6"/>
  <c r="M189" i="6"/>
  <c r="N189" i="6"/>
  <c r="O189" i="6"/>
  <c r="P189" i="6"/>
  <c r="Q189" i="6"/>
  <c r="I190" i="6"/>
  <c r="J190" i="6"/>
  <c r="K190" i="6"/>
  <c r="L190" i="6"/>
  <c r="M190" i="6"/>
  <c r="N190" i="6"/>
  <c r="O190" i="6"/>
  <c r="P190" i="6"/>
  <c r="Q190" i="6"/>
  <c r="Q183" i="6"/>
  <c r="P183" i="6"/>
  <c r="O183" i="6"/>
  <c r="N183" i="6"/>
  <c r="M183" i="6"/>
  <c r="L183" i="6"/>
  <c r="L182" i="6" s="1"/>
  <c r="K183" i="6"/>
  <c r="J183" i="6"/>
  <c r="I183" i="6"/>
  <c r="I175" i="6"/>
  <c r="J175" i="6"/>
  <c r="K175" i="6"/>
  <c r="L175" i="6"/>
  <c r="M175" i="6"/>
  <c r="N175" i="6"/>
  <c r="O175" i="6"/>
  <c r="P175" i="6"/>
  <c r="Q175" i="6"/>
  <c r="I176" i="6"/>
  <c r="I173" i="6" s="1"/>
  <c r="J176" i="6"/>
  <c r="K176" i="6"/>
  <c r="L176" i="6"/>
  <c r="M176" i="6"/>
  <c r="N176" i="6"/>
  <c r="O176" i="6"/>
  <c r="P176" i="6"/>
  <c r="Q176" i="6"/>
  <c r="I177" i="6"/>
  <c r="J177" i="6"/>
  <c r="K177" i="6"/>
  <c r="L177" i="6"/>
  <c r="L173" i="6" s="1"/>
  <c r="M177" i="6"/>
  <c r="N177" i="6"/>
  <c r="O177" i="6"/>
  <c r="P177" i="6"/>
  <c r="Q177" i="6"/>
  <c r="I178" i="6"/>
  <c r="J178" i="6"/>
  <c r="K178" i="6"/>
  <c r="L178" i="6"/>
  <c r="M178" i="6"/>
  <c r="N178" i="6"/>
  <c r="O178" i="6"/>
  <c r="P178" i="6"/>
  <c r="Q178" i="6"/>
  <c r="I179" i="6"/>
  <c r="J179" i="6"/>
  <c r="K179" i="6"/>
  <c r="L179" i="6"/>
  <c r="M179" i="6"/>
  <c r="N179" i="6"/>
  <c r="O179" i="6"/>
  <c r="P179" i="6"/>
  <c r="Q179" i="6"/>
  <c r="I180" i="6"/>
  <c r="J180" i="6"/>
  <c r="K180" i="6"/>
  <c r="L180" i="6"/>
  <c r="M180" i="6"/>
  <c r="N180" i="6"/>
  <c r="O180" i="6"/>
  <c r="P180" i="6"/>
  <c r="Q180" i="6"/>
  <c r="Q174" i="6"/>
  <c r="P174" i="6"/>
  <c r="O174" i="6"/>
  <c r="N174" i="6"/>
  <c r="M174" i="6"/>
  <c r="L174" i="6"/>
  <c r="K174" i="6"/>
  <c r="J174" i="6"/>
  <c r="I174" i="6"/>
  <c r="I170" i="6"/>
  <c r="J170" i="6"/>
  <c r="K170" i="6"/>
  <c r="L170" i="6"/>
  <c r="M170" i="6"/>
  <c r="N170" i="6"/>
  <c r="O170" i="6"/>
  <c r="P170" i="6"/>
  <c r="Q170" i="6"/>
  <c r="I171" i="6"/>
  <c r="J171" i="6"/>
  <c r="K171" i="6"/>
  <c r="L171" i="6"/>
  <c r="M171" i="6"/>
  <c r="N171" i="6"/>
  <c r="O171" i="6"/>
  <c r="P171" i="6"/>
  <c r="Q171" i="6"/>
  <c r="Q169" i="6"/>
  <c r="P169" i="6"/>
  <c r="O169" i="6"/>
  <c r="N169" i="6"/>
  <c r="M169" i="6"/>
  <c r="L169" i="6"/>
  <c r="K169" i="6"/>
  <c r="J169" i="6"/>
  <c r="I169" i="6"/>
  <c r="I159" i="6"/>
  <c r="J159" i="6"/>
  <c r="K159" i="6"/>
  <c r="L159" i="6"/>
  <c r="L157" i="6" s="1"/>
  <c r="M159" i="6"/>
  <c r="N159" i="6"/>
  <c r="O159" i="6"/>
  <c r="P159" i="6"/>
  <c r="Q159" i="6"/>
  <c r="I160" i="6"/>
  <c r="J160" i="6"/>
  <c r="K160" i="6"/>
  <c r="L160" i="6"/>
  <c r="M160" i="6"/>
  <c r="N160" i="6"/>
  <c r="O160" i="6"/>
  <c r="P160" i="6"/>
  <c r="Q160" i="6"/>
  <c r="I161" i="6"/>
  <c r="J161" i="6"/>
  <c r="K161" i="6"/>
  <c r="L161" i="6"/>
  <c r="M161" i="6"/>
  <c r="N161" i="6"/>
  <c r="O161" i="6"/>
  <c r="P161" i="6"/>
  <c r="Q161" i="6"/>
  <c r="I162" i="6"/>
  <c r="I157" i="6" s="1"/>
  <c r="J162" i="6"/>
  <c r="K162" i="6"/>
  <c r="L162" i="6"/>
  <c r="M162" i="6"/>
  <c r="N162" i="6"/>
  <c r="O162" i="6"/>
  <c r="P162" i="6"/>
  <c r="Q162" i="6"/>
  <c r="I163" i="6"/>
  <c r="J163" i="6"/>
  <c r="K163" i="6"/>
  <c r="L163" i="6"/>
  <c r="M163" i="6"/>
  <c r="N163" i="6"/>
  <c r="O163" i="6"/>
  <c r="P163" i="6"/>
  <c r="Q163" i="6"/>
  <c r="I164" i="6"/>
  <c r="J164" i="6"/>
  <c r="K164" i="6"/>
  <c r="L164" i="6"/>
  <c r="M164" i="6"/>
  <c r="N164" i="6"/>
  <c r="O164" i="6"/>
  <c r="P164" i="6"/>
  <c r="Q164" i="6"/>
  <c r="I165" i="6"/>
  <c r="J165" i="6"/>
  <c r="K165" i="6"/>
  <c r="L165" i="6"/>
  <c r="M165" i="6"/>
  <c r="N165" i="6"/>
  <c r="O165" i="6"/>
  <c r="P165" i="6"/>
  <c r="Q165" i="6"/>
  <c r="I166" i="6"/>
  <c r="J166" i="6"/>
  <c r="K166" i="6"/>
  <c r="L166" i="6"/>
  <c r="M166" i="6"/>
  <c r="N166" i="6"/>
  <c r="O166" i="6"/>
  <c r="P166" i="6"/>
  <c r="Q166" i="6"/>
  <c r="Q158" i="6"/>
  <c r="P158" i="6"/>
  <c r="O158" i="6"/>
  <c r="N158" i="6"/>
  <c r="M158" i="6"/>
  <c r="L158" i="6"/>
  <c r="K158" i="6"/>
  <c r="J158" i="6"/>
  <c r="I158" i="6"/>
  <c r="I155" i="6"/>
  <c r="J155" i="6"/>
  <c r="K155" i="6"/>
  <c r="L155" i="6"/>
  <c r="M155" i="6"/>
  <c r="N155" i="6"/>
  <c r="N153" i="6" s="1"/>
  <c r="O155" i="6"/>
  <c r="O153" i="6" s="1"/>
  <c r="P155" i="6"/>
  <c r="Q155" i="6"/>
  <c r="Q154" i="6"/>
  <c r="P154" i="6"/>
  <c r="O154" i="6"/>
  <c r="N154" i="6"/>
  <c r="M154" i="6"/>
  <c r="L154" i="6"/>
  <c r="K154" i="6"/>
  <c r="J154" i="6"/>
  <c r="I154" i="6"/>
  <c r="I153" i="6" s="1"/>
  <c r="I139" i="6"/>
  <c r="I137" i="6" s="1"/>
  <c r="J139" i="6"/>
  <c r="K139" i="6"/>
  <c r="L139" i="6"/>
  <c r="M139" i="6"/>
  <c r="N139" i="6"/>
  <c r="O139" i="6"/>
  <c r="P139" i="6"/>
  <c r="Q139" i="6"/>
  <c r="I140" i="6"/>
  <c r="J140" i="6"/>
  <c r="K140" i="6"/>
  <c r="L140" i="6"/>
  <c r="L137" i="6" s="1"/>
  <c r="M140" i="6"/>
  <c r="N140" i="6"/>
  <c r="O140" i="6"/>
  <c r="P140" i="6"/>
  <c r="Q140" i="6"/>
  <c r="I141" i="6"/>
  <c r="J141" i="6"/>
  <c r="K141" i="6"/>
  <c r="L141" i="6"/>
  <c r="M141" i="6"/>
  <c r="N141" i="6"/>
  <c r="O141" i="6"/>
  <c r="P141" i="6"/>
  <c r="Q141" i="6"/>
  <c r="I142" i="6"/>
  <c r="J142" i="6"/>
  <c r="K142" i="6"/>
  <c r="L142" i="6"/>
  <c r="M142" i="6"/>
  <c r="N142" i="6"/>
  <c r="O142" i="6"/>
  <c r="P142" i="6"/>
  <c r="Q142" i="6"/>
  <c r="I143" i="6"/>
  <c r="J143" i="6"/>
  <c r="K143" i="6"/>
  <c r="L143" i="6"/>
  <c r="M143" i="6"/>
  <c r="N143" i="6"/>
  <c r="O143" i="6"/>
  <c r="P143" i="6"/>
  <c r="Q143" i="6"/>
  <c r="I144" i="6"/>
  <c r="J144" i="6"/>
  <c r="K144" i="6"/>
  <c r="L144" i="6"/>
  <c r="M144" i="6"/>
  <c r="N144" i="6"/>
  <c r="O144" i="6"/>
  <c r="P144" i="6"/>
  <c r="Q144" i="6"/>
  <c r="I145" i="6"/>
  <c r="J145" i="6"/>
  <c r="K145" i="6"/>
  <c r="L145" i="6"/>
  <c r="M145" i="6"/>
  <c r="N145" i="6"/>
  <c r="O145" i="6"/>
  <c r="P145" i="6"/>
  <c r="Q145" i="6"/>
  <c r="I146" i="6"/>
  <c r="J146" i="6"/>
  <c r="K146" i="6"/>
  <c r="L146" i="6"/>
  <c r="M146" i="6"/>
  <c r="N146" i="6"/>
  <c r="O146" i="6"/>
  <c r="P146" i="6"/>
  <c r="Q146" i="6"/>
  <c r="I147" i="6"/>
  <c r="J147" i="6"/>
  <c r="K147" i="6"/>
  <c r="L147" i="6"/>
  <c r="M147" i="6"/>
  <c r="N147" i="6"/>
  <c r="O147" i="6"/>
  <c r="P147" i="6"/>
  <c r="Q147" i="6"/>
  <c r="I148" i="6"/>
  <c r="J148" i="6"/>
  <c r="K148" i="6"/>
  <c r="L148" i="6"/>
  <c r="M148" i="6"/>
  <c r="N148" i="6"/>
  <c r="O148" i="6"/>
  <c r="P148" i="6"/>
  <c r="Q148" i="6"/>
  <c r="I149" i="6"/>
  <c r="J149" i="6"/>
  <c r="K149" i="6"/>
  <c r="L149" i="6"/>
  <c r="M149" i="6"/>
  <c r="N149" i="6"/>
  <c r="O149" i="6"/>
  <c r="P149" i="6"/>
  <c r="Q149" i="6"/>
  <c r="I150" i="6"/>
  <c r="J150" i="6"/>
  <c r="K150" i="6"/>
  <c r="L150" i="6"/>
  <c r="M150" i="6"/>
  <c r="N150" i="6"/>
  <c r="O150" i="6"/>
  <c r="P150" i="6"/>
  <c r="Q150" i="6"/>
  <c r="I151" i="6"/>
  <c r="J151" i="6"/>
  <c r="K151" i="6"/>
  <c r="L151" i="6"/>
  <c r="M151" i="6"/>
  <c r="N151" i="6"/>
  <c r="O151" i="6"/>
  <c r="P151" i="6"/>
  <c r="Q151" i="6"/>
  <c r="Q138" i="6"/>
  <c r="P138" i="6"/>
  <c r="O138" i="6"/>
  <c r="O137" i="6" s="1"/>
  <c r="N138" i="6"/>
  <c r="M138" i="6"/>
  <c r="L138" i="6"/>
  <c r="K138" i="6"/>
  <c r="J138" i="6"/>
  <c r="I138" i="6"/>
  <c r="I122" i="6"/>
  <c r="J122" i="6"/>
  <c r="K122" i="6"/>
  <c r="L122" i="6"/>
  <c r="M122" i="6"/>
  <c r="N122" i="6"/>
  <c r="O122" i="6"/>
  <c r="O120" i="6" s="1"/>
  <c r="P122" i="6"/>
  <c r="Q122" i="6"/>
  <c r="I123" i="6"/>
  <c r="J123" i="6"/>
  <c r="K123" i="6"/>
  <c r="L123" i="6"/>
  <c r="M123" i="6"/>
  <c r="N123" i="6"/>
  <c r="O123" i="6"/>
  <c r="P123" i="6"/>
  <c r="Q123" i="6"/>
  <c r="I124" i="6"/>
  <c r="J124" i="6"/>
  <c r="K124" i="6"/>
  <c r="L124" i="6"/>
  <c r="M124" i="6"/>
  <c r="N124" i="6"/>
  <c r="O124" i="6"/>
  <c r="P124" i="6"/>
  <c r="Q124" i="6"/>
  <c r="I125" i="6"/>
  <c r="J125" i="6"/>
  <c r="K125" i="6"/>
  <c r="K120" i="6" s="1"/>
  <c r="L125" i="6"/>
  <c r="L120" i="6" s="1"/>
  <c r="M125" i="6"/>
  <c r="N125" i="6"/>
  <c r="O125" i="6"/>
  <c r="P125" i="6"/>
  <c r="Q125" i="6"/>
  <c r="I126" i="6"/>
  <c r="J126" i="6"/>
  <c r="K126" i="6"/>
  <c r="L126" i="6"/>
  <c r="M126" i="6"/>
  <c r="N126" i="6"/>
  <c r="O126" i="6"/>
  <c r="P126" i="6"/>
  <c r="Q126" i="6"/>
  <c r="I127" i="6"/>
  <c r="J127" i="6"/>
  <c r="K127" i="6"/>
  <c r="L127" i="6"/>
  <c r="M127" i="6"/>
  <c r="N127" i="6"/>
  <c r="O127" i="6"/>
  <c r="P127" i="6"/>
  <c r="Q127" i="6"/>
  <c r="I128" i="6"/>
  <c r="J128" i="6"/>
  <c r="K128" i="6"/>
  <c r="L128" i="6"/>
  <c r="M128" i="6"/>
  <c r="N128" i="6"/>
  <c r="O128" i="6"/>
  <c r="P128" i="6"/>
  <c r="Q128" i="6"/>
  <c r="I129" i="6"/>
  <c r="J129" i="6"/>
  <c r="K129" i="6"/>
  <c r="L129" i="6"/>
  <c r="M129" i="6"/>
  <c r="N129" i="6"/>
  <c r="O129" i="6"/>
  <c r="P129" i="6"/>
  <c r="Q129" i="6"/>
  <c r="I130" i="6"/>
  <c r="J130" i="6"/>
  <c r="K130" i="6"/>
  <c r="L130" i="6"/>
  <c r="M130" i="6"/>
  <c r="N130" i="6"/>
  <c r="O130" i="6"/>
  <c r="P130" i="6"/>
  <c r="Q130" i="6"/>
  <c r="I131" i="6"/>
  <c r="J131" i="6"/>
  <c r="K131" i="6"/>
  <c r="L131" i="6"/>
  <c r="M131" i="6"/>
  <c r="N131" i="6"/>
  <c r="O131" i="6"/>
  <c r="P131" i="6"/>
  <c r="Q131" i="6"/>
  <c r="I132" i="6"/>
  <c r="J132" i="6"/>
  <c r="K132" i="6"/>
  <c r="L132" i="6"/>
  <c r="M132" i="6"/>
  <c r="N132" i="6"/>
  <c r="O132" i="6"/>
  <c r="P132" i="6"/>
  <c r="Q132" i="6"/>
  <c r="I133" i="6"/>
  <c r="J133" i="6"/>
  <c r="K133" i="6"/>
  <c r="L133" i="6"/>
  <c r="M133" i="6"/>
  <c r="N133" i="6"/>
  <c r="O133" i="6"/>
  <c r="P133" i="6"/>
  <c r="Q133" i="6"/>
  <c r="I134" i="6"/>
  <c r="J134" i="6"/>
  <c r="K134" i="6"/>
  <c r="L134" i="6"/>
  <c r="M134" i="6"/>
  <c r="N134" i="6"/>
  <c r="O134" i="6"/>
  <c r="P134" i="6"/>
  <c r="Q134" i="6"/>
  <c r="Q121" i="6"/>
  <c r="P121" i="6"/>
  <c r="O121" i="6"/>
  <c r="N121" i="6"/>
  <c r="M121" i="6"/>
  <c r="L121" i="6"/>
  <c r="K121" i="6"/>
  <c r="J121" i="6"/>
  <c r="I121" i="6"/>
  <c r="I120" i="6" s="1"/>
  <c r="I115" i="6"/>
  <c r="I113" i="6" s="1"/>
  <c r="J115" i="6"/>
  <c r="K115" i="6"/>
  <c r="L115" i="6"/>
  <c r="M115" i="6"/>
  <c r="N115" i="6"/>
  <c r="O115" i="6"/>
  <c r="P115" i="6"/>
  <c r="Q115" i="6"/>
  <c r="I116" i="6"/>
  <c r="J116" i="6"/>
  <c r="K116" i="6"/>
  <c r="L116" i="6"/>
  <c r="L113" i="6" s="1"/>
  <c r="M116" i="6"/>
  <c r="N116" i="6"/>
  <c r="O116" i="6"/>
  <c r="P116" i="6"/>
  <c r="Q116" i="6"/>
  <c r="I117" i="6"/>
  <c r="J117" i="6"/>
  <c r="K117" i="6"/>
  <c r="L117" i="6"/>
  <c r="M117" i="6"/>
  <c r="N117" i="6"/>
  <c r="O117" i="6"/>
  <c r="O113" i="6" s="1"/>
  <c r="P117" i="6"/>
  <c r="Q117" i="6"/>
  <c r="I118" i="6"/>
  <c r="J118" i="6"/>
  <c r="K118" i="6"/>
  <c r="L118" i="6"/>
  <c r="M118" i="6"/>
  <c r="N118" i="6"/>
  <c r="O118" i="6"/>
  <c r="P118" i="6"/>
  <c r="Q118" i="6"/>
  <c r="Q114" i="6"/>
  <c r="P114" i="6"/>
  <c r="O114" i="6"/>
  <c r="N114" i="6"/>
  <c r="M114" i="6"/>
  <c r="L114" i="6"/>
  <c r="K114" i="6"/>
  <c r="J114" i="6"/>
  <c r="I114" i="6"/>
  <c r="I106" i="6"/>
  <c r="J106" i="6"/>
  <c r="K106" i="6"/>
  <c r="L106" i="6"/>
  <c r="L104" i="6" s="1"/>
  <c r="M106" i="6"/>
  <c r="N106" i="6"/>
  <c r="O106" i="6"/>
  <c r="P106" i="6"/>
  <c r="Q106" i="6"/>
  <c r="I107" i="6"/>
  <c r="J107" i="6"/>
  <c r="K107" i="6"/>
  <c r="L107" i="6"/>
  <c r="M107" i="6"/>
  <c r="N107" i="6"/>
  <c r="O107" i="6"/>
  <c r="O104" i="6" s="1"/>
  <c r="P107" i="6"/>
  <c r="Q107" i="6"/>
  <c r="I108" i="6"/>
  <c r="J108" i="6"/>
  <c r="K108" i="6"/>
  <c r="L108" i="6"/>
  <c r="M108" i="6"/>
  <c r="N108" i="6"/>
  <c r="O108" i="6"/>
  <c r="P108" i="6"/>
  <c r="Q108" i="6"/>
  <c r="I109" i="6"/>
  <c r="J109" i="6"/>
  <c r="K109" i="6"/>
  <c r="L109" i="6"/>
  <c r="M109" i="6"/>
  <c r="N109" i="6"/>
  <c r="O109" i="6"/>
  <c r="P109" i="6"/>
  <c r="Q109" i="6"/>
  <c r="I110" i="6"/>
  <c r="J110" i="6"/>
  <c r="K110" i="6"/>
  <c r="L110" i="6"/>
  <c r="M110" i="6"/>
  <c r="N110" i="6"/>
  <c r="O110" i="6"/>
  <c r="P110" i="6"/>
  <c r="Q110" i="6"/>
  <c r="I111" i="6"/>
  <c r="J111" i="6"/>
  <c r="K111" i="6"/>
  <c r="L111" i="6"/>
  <c r="M111" i="6"/>
  <c r="N111" i="6"/>
  <c r="O111" i="6"/>
  <c r="P111" i="6"/>
  <c r="Q111" i="6"/>
  <c r="Q105" i="6"/>
  <c r="P105" i="6"/>
  <c r="O105" i="6"/>
  <c r="N105" i="6"/>
  <c r="M105" i="6"/>
  <c r="L105" i="6"/>
  <c r="K105" i="6"/>
  <c r="J105" i="6"/>
  <c r="I105" i="6"/>
  <c r="I104" i="6" s="1"/>
  <c r="I86" i="6"/>
  <c r="I84" i="6" s="1"/>
  <c r="J86" i="6"/>
  <c r="K86" i="6"/>
  <c r="L86" i="6"/>
  <c r="M86" i="6"/>
  <c r="N86" i="6"/>
  <c r="O86" i="6"/>
  <c r="P86" i="6"/>
  <c r="Q86" i="6"/>
  <c r="I87" i="6"/>
  <c r="J87" i="6"/>
  <c r="K87" i="6"/>
  <c r="L87" i="6"/>
  <c r="L84" i="6" s="1"/>
  <c r="M87" i="6"/>
  <c r="N87" i="6"/>
  <c r="O87" i="6"/>
  <c r="P87" i="6"/>
  <c r="Q87" i="6"/>
  <c r="I88" i="6"/>
  <c r="J88" i="6"/>
  <c r="K88" i="6"/>
  <c r="L88" i="6"/>
  <c r="M88" i="6"/>
  <c r="N88" i="6"/>
  <c r="O88" i="6"/>
  <c r="P88" i="6"/>
  <c r="Q88" i="6"/>
  <c r="I89" i="6"/>
  <c r="J89" i="6"/>
  <c r="K89" i="6"/>
  <c r="L89" i="6"/>
  <c r="M89" i="6"/>
  <c r="N89" i="6"/>
  <c r="O89" i="6"/>
  <c r="P89" i="6"/>
  <c r="Q89" i="6"/>
  <c r="I90" i="6"/>
  <c r="J90" i="6"/>
  <c r="K90" i="6"/>
  <c r="L90" i="6"/>
  <c r="M90" i="6"/>
  <c r="N90" i="6"/>
  <c r="O90" i="6"/>
  <c r="P90" i="6"/>
  <c r="Q90" i="6"/>
  <c r="I91" i="6"/>
  <c r="J91" i="6"/>
  <c r="K91" i="6"/>
  <c r="L91" i="6"/>
  <c r="M91" i="6"/>
  <c r="N91" i="6"/>
  <c r="O91" i="6"/>
  <c r="P91" i="6"/>
  <c r="Q91" i="6"/>
  <c r="I92" i="6"/>
  <c r="J92" i="6"/>
  <c r="K92" i="6"/>
  <c r="L92" i="6"/>
  <c r="M92" i="6"/>
  <c r="N92" i="6"/>
  <c r="O92" i="6"/>
  <c r="P92" i="6"/>
  <c r="Q92" i="6"/>
  <c r="I93" i="6"/>
  <c r="J93" i="6"/>
  <c r="K93" i="6"/>
  <c r="L93" i="6"/>
  <c r="M93" i="6"/>
  <c r="N93" i="6"/>
  <c r="O93" i="6"/>
  <c r="P93" i="6"/>
  <c r="Q93" i="6"/>
  <c r="I94" i="6"/>
  <c r="J94" i="6"/>
  <c r="K94" i="6"/>
  <c r="L94" i="6"/>
  <c r="M94" i="6"/>
  <c r="N94" i="6"/>
  <c r="O94" i="6"/>
  <c r="P94" i="6"/>
  <c r="Q94" i="6"/>
  <c r="I95" i="6"/>
  <c r="J95" i="6"/>
  <c r="K95" i="6"/>
  <c r="L95" i="6"/>
  <c r="M95" i="6"/>
  <c r="N95" i="6"/>
  <c r="O95" i="6"/>
  <c r="P95" i="6"/>
  <c r="Q95" i="6"/>
  <c r="I96" i="6"/>
  <c r="J96" i="6"/>
  <c r="K96" i="6"/>
  <c r="L96" i="6"/>
  <c r="M96" i="6"/>
  <c r="N96" i="6"/>
  <c r="O96" i="6"/>
  <c r="P96" i="6"/>
  <c r="Q96" i="6"/>
  <c r="I97" i="6"/>
  <c r="J97" i="6"/>
  <c r="K97" i="6"/>
  <c r="L97" i="6"/>
  <c r="M97" i="6"/>
  <c r="N97" i="6"/>
  <c r="O97" i="6"/>
  <c r="P97" i="6"/>
  <c r="Q97" i="6"/>
  <c r="I98" i="6"/>
  <c r="J98" i="6"/>
  <c r="K98" i="6"/>
  <c r="L98" i="6"/>
  <c r="M98" i="6"/>
  <c r="N98" i="6"/>
  <c r="O98" i="6"/>
  <c r="P98" i="6"/>
  <c r="Q98" i="6"/>
  <c r="I99" i="6"/>
  <c r="J99" i="6"/>
  <c r="K99" i="6"/>
  <c r="L99" i="6"/>
  <c r="M99" i="6"/>
  <c r="N99" i="6"/>
  <c r="O99" i="6"/>
  <c r="P99" i="6"/>
  <c r="Q99" i="6"/>
  <c r="I100" i="6"/>
  <c r="J100" i="6"/>
  <c r="K100" i="6"/>
  <c r="L100" i="6"/>
  <c r="M100" i="6"/>
  <c r="N100" i="6"/>
  <c r="O100" i="6"/>
  <c r="P100" i="6"/>
  <c r="Q100" i="6"/>
  <c r="I101" i="6"/>
  <c r="J101" i="6"/>
  <c r="K101" i="6"/>
  <c r="L101" i="6"/>
  <c r="M101" i="6"/>
  <c r="N101" i="6"/>
  <c r="O101" i="6"/>
  <c r="P101" i="6"/>
  <c r="Q101" i="6"/>
  <c r="I102" i="6"/>
  <c r="J102" i="6"/>
  <c r="K102" i="6"/>
  <c r="L102" i="6"/>
  <c r="M102" i="6"/>
  <c r="N102" i="6"/>
  <c r="O102" i="6"/>
  <c r="P102" i="6"/>
  <c r="Q102" i="6"/>
  <c r="Q85" i="6"/>
  <c r="P85" i="6"/>
  <c r="O85" i="6"/>
  <c r="O84" i="6" s="1"/>
  <c r="N85" i="6"/>
  <c r="N84" i="6" s="1"/>
  <c r="M85" i="6"/>
  <c r="L85" i="6"/>
  <c r="K85" i="6"/>
  <c r="J85" i="6"/>
  <c r="I85" i="6"/>
  <c r="I77" i="6"/>
  <c r="J77" i="6"/>
  <c r="K77" i="6"/>
  <c r="L77" i="6"/>
  <c r="M77" i="6"/>
  <c r="N77" i="6"/>
  <c r="O77" i="6"/>
  <c r="O75" i="6" s="1"/>
  <c r="P77" i="6"/>
  <c r="Q77" i="6"/>
  <c r="I78" i="6"/>
  <c r="J78" i="6"/>
  <c r="K78" i="6"/>
  <c r="L78" i="6"/>
  <c r="M78" i="6"/>
  <c r="N78" i="6"/>
  <c r="O78" i="6"/>
  <c r="P78" i="6"/>
  <c r="Q78" i="6"/>
  <c r="I79" i="6"/>
  <c r="J79" i="6"/>
  <c r="K79" i="6"/>
  <c r="L79" i="6"/>
  <c r="M79" i="6"/>
  <c r="N79" i="6"/>
  <c r="O79" i="6"/>
  <c r="P79" i="6"/>
  <c r="Q79" i="6"/>
  <c r="I80" i="6"/>
  <c r="J80" i="6"/>
  <c r="K80" i="6"/>
  <c r="L80" i="6"/>
  <c r="M80" i="6"/>
  <c r="N80" i="6"/>
  <c r="O80" i="6"/>
  <c r="P80" i="6"/>
  <c r="Q80" i="6"/>
  <c r="I81" i="6"/>
  <c r="J81" i="6"/>
  <c r="K81" i="6"/>
  <c r="L81" i="6"/>
  <c r="M81" i="6"/>
  <c r="N81" i="6"/>
  <c r="O81" i="6"/>
  <c r="P81" i="6"/>
  <c r="Q81" i="6"/>
  <c r="I82" i="6"/>
  <c r="J82" i="6"/>
  <c r="K82" i="6"/>
  <c r="L82" i="6"/>
  <c r="M82" i="6"/>
  <c r="N82" i="6"/>
  <c r="O82" i="6"/>
  <c r="P82" i="6"/>
  <c r="Q82" i="6"/>
  <c r="Q76" i="6"/>
  <c r="Q75" i="6" s="1"/>
  <c r="P76" i="6"/>
  <c r="O76" i="6"/>
  <c r="N76" i="6"/>
  <c r="M76" i="6"/>
  <c r="L76" i="6"/>
  <c r="K76" i="6"/>
  <c r="J76" i="6"/>
  <c r="I76" i="6"/>
  <c r="I71" i="6"/>
  <c r="J71" i="6"/>
  <c r="K71" i="6"/>
  <c r="L71" i="6"/>
  <c r="M71" i="6"/>
  <c r="N71" i="6"/>
  <c r="O71" i="6"/>
  <c r="P71" i="6"/>
  <c r="Q71" i="6"/>
  <c r="Q70" i="6"/>
  <c r="P70" i="6"/>
  <c r="P69" i="6" s="1"/>
  <c r="O70" i="6"/>
  <c r="N70" i="6"/>
  <c r="M70" i="6"/>
  <c r="L70" i="6"/>
  <c r="L69" i="6" s="1"/>
  <c r="K70" i="6"/>
  <c r="K69" i="6" s="1"/>
  <c r="J70" i="6"/>
  <c r="I70" i="6"/>
  <c r="I61" i="6"/>
  <c r="J61" i="6"/>
  <c r="K61" i="6"/>
  <c r="L61" i="6"/>
  <c r="M61" i="6"/>
  <c r="N61" i="6"/>
  <c r="O61" i="6"/>
  <c r="P61" i="6"/>
  <c r="Q61" i="6"/>
  <c r="I62" i="6"/>
  <c r="I59" i="6" s="1"/>
  <c r="J62" i="6"/>
  <c r="K62" i="6"/>
  <c r="L62" i="6"/>
  <c r="M62" i="6"/>
  <c r="N62" i="6"/>
  <c r="O62" i="6"/>
  <c r="P62" i="6"/>
  <c r="Q62" i="6"/>
  <c r="I63" i="6"/>
  <c r="J63" i="6"/>
  <c r="K63" i="6"/>
  <c r="L63" i="6"/>
  <c r="M63" i="6"/>
  <c r="N63" i="6"/>
  <c r="O63" i="6"/>
  <c r="P63" i="6"/>
  <c r="Q63" i="6"/>
  <c r="I64" i="6"/>
  <c r="J64" i="6"/>
  <c r="K64" i="6"/>
  <c r="L64" i="6"/>
  <c r="M64" i="6"/>
  <c r="N64" i="6"/>
  <c r="O64" i="6"/>
  <c r="O59" i="6" s="1"/>
  <c r="P64" i="6"/>
  <c r="Q64" i="6"/>
  <c r="I65" i="6"/>
  <c r="J65" i="6"/>
  <c r="K65" i="6"/>
  <c r="L65" i="6"/>
  <c r="M65" i="6"/>
  <c r="N65" i="6"/>
  <c r="O65" i="6"/>
  <c r="P65" i="6"/>
  <c r="Q65" i="6"/>
  <c r="I66" i="6"/>
  <c r="J66" i="6"/>
  <c r="K66" i="6"/>
  <c r="L66" i="6"/>
  <c r="M66" i="6"/>
  <c r="N66" i="6"/>
  <c r="O66" i="6"/>
  <c r="P66" i="6"/>
  <c r="Q66" i="6"/>
  <c r="I67" i="6"/>
  <c r="J67" i="6"/>
  <c r="K67" i="6"/>
  <c r="L67" i="6"/>
  <c r="M67" i="6"/>
  <c r="N67" i="6"/>
  <c r="O67" i="6"/>
  <c r="P67" i="6"/>
  <c r="Q67" i="6"/>
  <c r="Q60" i="6"/>
  <c r="P60" i="6"/>
  <c r="O60" i="6"/>
  <c r="N60" i="6"/>
  <c r="M60" i="6"/>
  <c r="L60" i="6"/>
  <c r="L59" i="6" s="1"/>
  <c r="K60" i="6"/>
  <c r="J60" i="6"/>
  <c r="I60" i="6"/>
  <c r="I52" i="6"/>
  <c r="J52" i="6"/>
  <c r="K52" i="6"/>
  <c r="L52" i="6"/>
  <c r="M52" i="6"/>
  <c r="N52" i="6"/>
  <c r="O52" i="6"/>
  <c r="P52" i="6"/>
  <c r="Q52" i="6"/>
  <c r="I53" i="6"/>
  <c r="I50" i="6" s="1"/>
  <c r="J53" i="6"/>
  <c r="K53" i="6"/>
  <c r="L53" i="6"/>
  <c r="M53" i="6"/>
  <c r="N53" i="6"/>
  <c r="O53" i="6"/>
  <c r="P53" i="6"/>
  <c r="Q53" i="6"/>
  <c r="I54" i="6"/>
  <c r="J54" i="6"/>
  <c r="K54" i="6"/>
  <c r="L54" i="6"/>
  <c r="L50" i="6" s="1"/>
  <c r="M54" i="6"/>
  <c r="N54" i="6"/>
  <c r="O54" i="6"/>
  <c r="P54" i="6"/>
  <c r="Q54" i="6"/>
  <c r="I55" i="6"/>
  <c r="J55" i="6"/>
  <c r="K55" i="6"/>
  <c r="L55" i="6"/>
  <c r="M55" i="6"/>
  <c r="N55" i="6"/>
  <c r="O55" i="6"/>
  <c r="P55" i="6"/>
  <c r="Q55" i="6"/>
  <c r="I56" i="6"/>
  <c r="J56" i="6"/>
  <c r="K56" i="6"/>
  <c r="L56" i="6"/>
  <c r="M56" i="6"/>
  <c r="N56" i="6"/>
  <c r="O56" i="6"/>
  <c r="P56" i="6"/>
  <c r="Q56" i="6"/>
  <c r="I57" i="6"/>
  <c r="J57" i="6"/>
  <c r="K57" i="6"/>
  <c r="L57" i="6"/>
  <c r="M57" i="6"/>
  <c r="N57" i="6"/>
  <c r="O57" i="6"/>
  <c r="P57" i="6"/>
  <c r="Q57" i="6"/>
  <c r="Q51" i="6"/>
  <c r="P51" i="6"/>
  <c r="O51" i="6"/>
  <c r="O50" i="6" s="1"/>
  <c r="N51" i="6"/>
  <c r="M51" i="6"/>
  <c r="L51" i="6"/>
  <c r="K51" i="6"/>
  <c r="J51" i="6"/>
  <c r="I51" i="6"/>
  <c r="I47" i="6"/>
  <c r="J47" i="6"/>
  <c r="K47" i="6"/>
  <c r="L47" i="6"/>
  <c r="M47" i="6"/>
  <c r="N47" i="6"/>
  <c r="N45" i="6" s="1"/>
  <c r="O47" i="6"/>
  <c r="O45" i="6" s="1"/>
  <c r="P47" i="6"/>
  <c r="Q47" i="6"/>
  <c r="I48" i="6"/>
  <c r="J48" i="6"/>
  <c r="K48" i="6"/>
  <c r="K45" i="6" s="1"/>
  <c r="L48" i="6"/>
  <c r="M48" i="6"/>
  <c r="M45" i="6" s="1"/>
  <c r="N48" i="6"/>
  <c r="O48" i="6"/>
  <c r="P48" i="6"/>
  <c r="Q48" i="6"/>
  <c r="Q46" i="6"/>
  <c r="Q45" i="6" s="1"/>
  <c r="P46" i="6"/>
  <c r="O46" i="6"/>
  <c r="N46" i="6"/>
  <c r="M46" i="6"/>
  <c r="L46" i="6"/>
  <c r="K46" i="6"/>
  <c r="J46" i="6"/>
  <c r="I46" i="6"/>
  <c r="I22" i="6"/>
  <c r="J22" i="6"/>
  <c r="K22" i="6"/>
  <c r="L22" i="6"/>
  <c r="M22" i="6"/>
  <c r="N22" i="6"/>
  <c r="O22" i="6"/>
  <c r="P22" i="6"/>
  <c r="Q22" i="6"/>
  <c r="I23" i="6"/>
  <c r="J23" i="6"/>
  <c r="K23" i="6"/>
  <c r="L23" i="6"/>
  <c r="M23" i="6"/>
  <c r="N23" i="6"/>
  <c r="N19" i="6" s="1"/>
  <c r="O23" i="6"/>
  <c r="O19" i="6" s="1"/>
  <c r="P23" i="6"/>
  <c r="Q23" i="6"/>
  <c r="Q21" i="6"/>
  <c r="P21" i="6"/>
  <c r="P17" i="6" s="1"/>
  <c r="O21" i="6"/>
  <c r="N21" i="6"/>
  <c r="M21" i="6"/>
  <c r="M19" i="6" s="1"/>
  <c r="L21" i="6"/>
  <c r="K21" i="6"/>
  <c r="J21" i="6"/>
  <c r="I21" i="6"/>
  <c r="Q20" i="6"/>
  <c r="Q16" i="6" s="1"/>
  <c r="P20" i="6"/>
  <c r="O20" i="6"/>
  <c r="N20" i="6"/>
  <c r="N16" i="6" s="1"/>
  <c r="M20" i="6"/>
  <c r="M16" i="6" s="1"/>
  <c r="L20" i="6"/>
  <c r="L16" i="6" s="1"/>
  <c r="K20" i="6"/>
  <c r="J20" i="6"/>
  <c r="J16" i="6" s="1"/>
  <c r="I20" i="6"/>
  <c r="E16" i="6"/>
  <c r="I16" i="6"/>
  <c r="K16" i="6"/>
  <c r="O16" i="6"/>
  <c r="P16" i="6"/>
  <c r="E17" i="6"/>
  <c r="D17" i="6"/>
  <c r="D16" i="6"/>
  <c r="E13" i="6"/>
  <c r="D13" i="6"/>
  <c r="Q12" i="6"/>
  <c r="P12" i="6"/>
  <c r="O12" i="6"/>
  <c r="N12" i="6"/>
  <c r="M12" i="6"/>
  <c r="M10" i="6" s="1"/>
  <c r="M8" i="6" s="1"/>
  <c r="L12" i="6"/>
  <c r="L10" i="6" s="1"/>
  <c r="L8" i="6" s="1"/>
  <c r="K12" i="6"/>
  <c r="J12" i="6"/>
  <c r="I12" i="6"/>
  <c r="Q11" i="6"/>
  <c r="P11" i="6"/>
  <c r="O11" i="6"/>
  <c r="N11" i="6"/>
  <c r="N13" i="6" s="1"/>
  <c r="M11" i="6"/>
  <c r="L11" i="6"/>
  <c r="K11" i="6"/>
  <c r="J11" i="6"/>
  <c r="J10" i="6" s="1"/>
  <c r="J8" i="6" s="1"/>
  <c r="I11" i="6"/>
  <c r="H11" i="6"/>
  <c r="M285" i="2"/>
  <c r="M284" i="2" s="1"/>
  <c r="R292" i="2"/>
  <c r="Q292" i="2"/>
  <c r="Q291" i="2" s="1"/>
  <c r="P292" i="2"/>
  <c r="P291" i="2" s="1"/>
  <c r="O292" i="2"/>
  <c r="O291" i="2" s="1"/>
  <c r="N292" i="2"/>
  <c r="M292" i="2"/>
  <c r="L292" i="2"/>
  <c r="L291" i="2" s="1"/>
  <c r="K292" i="2"/>
  <c r="K291" i="2" s="1"/>
  <c r="J292" i="2"/>
  <c r="J291" i="2" s="1"/>
  <c r="J289" i="2"/>
  <c r="K289" i="2"/>
  <c r="L289" i="2"/>
  <c r="M289" i="2"/>
  <c r="N289" i="2"/>
  <c r="O289" i="2"/>
  <c r="O287" i="2" s="1"/>
  <c r="P289" i="2"/>
  <c r="Q289" i="2"/>
  <c r="R289" i="2"/>
  <c r="R288" i="2"/>
  <c r="Q288" i="2"/>
  <c r="P288" i="2"/>
  <c r="O288" i="2"/>
  <c r="N288" i="2"/>
  <c r="M288" i="2"/>
  <c r="L288" i="2"/>
  <c r="K288" i="2"/>
  <c r="K287" i="2" s="1"/>
  <c r="J288" i="2"/>
  <c r="J287" i="2" s="1"/>
  <c r="R285" i="2"/>
  <c r="Q285" i="2"/>
  <c r="P285" i="2"/>
  <c r="P284" i="2" s="1"/>
  <c r="O285" i="2"/>
  <c r="O284" i="2" s="1"/>
  <c r="N285" i="2"/>
  <c r="N284" i="2" s="1"/>
  <c r="L285" i="2"/>
  <c r="K285" i="2"/>
  <c r="J285" i="2"/>
  <c r="J284" i="2" s="1"/>
  <c r="J281" i="2"/>
  <c r="K281" i="2"/>
  <c r="L281" i="2"/>
  <c r="M281" i="2"/>
  <c r="N281" i="2"/>
  <c r="O281" i="2"/>
  <c r="P281" i="2"/>
  <c r="Q281" i="2"/>
  <c r="R281" i="2"/>
  <c r="J282" i="2"/>
  <c r="K282" i="2"/>
  <c r="L282" i="2"/>
  <c r="M282" i="2"/>
  <c r="N282" i="2"/>
  <c r="O282" i="2"/>
  <c r="P282" i="2"/>
  <c r="Q282" i="2"/>
  <c r="R282" i="2"/>
  <c r="R280" i="2"/>
  <c r="Q280" i="2"/>
  <c r="P280" i="2"/>
  <c r="O280" i="2"/>
  <c r="N280" i="2"/>
  <c r="M280" i="2"/>
  <c r="L280" i="2"/>
  <c r="K280" i="2"/>
  <c r="J280" i="2"/>
  <c r="J277" i="2"/>
  <c r="K277" i="2"/>
  <c r="L277" i="2"/>
  <c r="M277" i="2"/>
  <c r="N277" i="2"/>
  <c r="N275" i="2" s="1"/>
  <c r="O277" i="2"/>
  <c r="P277" i="2"/>
  <c r="Q277" i="2"/>
  <c r="R277" i="2"/>
  <c r="R276" i="2"/>
  <c r="Q276" i="2"/>
  <c r="P276" i="2"/>
  <c r="O276" i="2"/>
  <c r="N276" i="2"/>
  <c r="M276" i="2"/>
  <c r="L276" i="2"/>
  <c r="K276" i="2"/>
  <c r="J276" i="2"/>
  <c r="J259" i="2"/>
  <c r="K259" i="2"/>
  <c r="L259" i="2"/>
  <c r="M259" i="2"/>
  <c r="N259" i="2"/>
  <c r="O259" i="2"/>
  <c r="P259" i="2"/>
  <c r="Q259" i="2"/>
  <c r="R259" i="2"/>
  <c r="J260" i="2"/>
  <c r="K260" i="2"/>
  <c r="L260" i="2"/>
  <c r="M260" i="2"/>
  <c r="N260" i="2"/>
  <c r="O260" i="2"/>
  <c r="P260" i="2"/>
  <c r="Q260" i="2"/>
  <c r="R260" i="2"/>
  <c r="J261" i="2"/>
  <c r="K261" i="2"/>
  <c r="L261" i="2"/>
  <c r="M261" i="2"/>
  <c r="N261" i="2"/>
  <c r="O261" i="2"/>
  <c r="P261" i="2"/>
  <c r="Q261" i="2"/>
  <c r="R261" i="2"/>
  <c r="J262" i="2"/>
  <c r="K262" i="2"/>
  <c r="L262" i="2"/>
  <c r="M262" i="2"/>
  <c r="N262" i="2"/>
  <c r="O262" i="2"/>
  <c r="P262" i="2"/>
  <c r="Q262" i="2"/>
  <c r="R262" i="2"/>
  <c r="J263" i="2"/>
  <c r="K263" i="2"/>
  <c r="L263" i="2"/>
  <c r="M263" i="2"/>
  <c r="N263" i="2"/>
  <c r="O263" i="2"/>
  <c r="P263" i="2"/>
  <c r="Q263" i="2"/>
  <c r="R263" i="2"/>
  <c r="J264" i="2"/>
  <c r="K264" i="2"/>
  <c r="L264" i="2"/>
  <c r="M264" i="2"/>
  <c r="N264" i="2"/>
  <c r="O264" i="2"/>
  <c r="P264" i="2"/>
  <c r="Q264" i="2"/>
  <c r="R264" i="2"/>
  <c r="J265" i="2"/>
  <c r="K265" i="2"/>
  <c r="L265" i="2"/>
  <c r="M265" i="2"/>
  <c r="N265" i="2"/>
  <c r="O265" i="2"/>
  <c r="P265" i="2"/>
  <c r="Q265" i="2"/>
  <c r="R265" i="2"/>
  <c r="J266" i="2"/>
  <c r="K266" i="2"/>
  <c r="L266" i="2"/>
  <c r="M266" i="2"/>
  <c r="N266" i="2"/>
  <c r="O266" i="2"/>
  <c r="P266" i="2"/>
  <c r="Q266" i="2"/>
  <c r="R266" i="2"/>
  <c r="J267" i="2"/>
  <c r="K267" i="2"/>
  <c r="L267" i="2"/>
  <c r="M267" i="2"/>
  <c r="N267" i="2"/>
  <c r="O267" i="2"/>
  <c r="P267" i="2"/>
  <c r="Q267" i="2"/>
  <c r="R267" i="2"/>
  <c r="J268" i="2"/>
  <c r="K268" i="2"/>
  <c r="L268" i="2"/>
  <c r="M268" i="2"/>
  <c r="N268" i="2"/>
  <c r="O268" i="2"/>
  <c r="P268" i="2"/>
  <c r="Q268" i="2"/>
  <c r="R268" i="2"/>
  <c r="J269" i="2"/>
  <c r="K269" i="2"/>
  <c r="L269" i="2"/>
  <c r="M269" i="2"/>
  <c r="N269" i="2"/>
  <c r="O269" i="2"/>
  <c r="P269" i="2"/>
  <c r="Q269" i="2"/>
  <c r="R269" i="2"/>
  <c r="J270" i="2"/>
  <c r="K270" i="2"/>
  <c r="L270" i="2"/>
  <c r="M270" i="2"/>
  <c r="N270" i="2"/>
  <c r="O270" i="2"/>
  <c r="P270" i="2"/>
  <c r="Q270" i="2"/>
  <c r="R270" i="2"/>
  <c r="J271" i="2"/>
  <c r="K271" i="2"/>
  <c r="L271" i="2"/>
  <c r="M271" i="2"/>
  <c r="N271" i="2"/>
  <c r="O271" i="2"/>
  <c r="P271" i="2"/>
  <c r="Q271" i="2"/>
  <c r="R271" i="2"/>
  <c r="J272" i="2"/>
  <c r="K272" i="2"/>
  <c r="L272" i="2"/>
  <c r="M272" i="2"/>
  <c r="N272" i="2"/>
  <c r="O272" i="2"/>
  <c r="P272" i="2"/>
  <c r="Q272" i="2"/>
  <c r="R272" i="2"/>
  <c r="R258" i="2"/>
  <c r="Q258" i="2"/>
  <c r="P258" i="2"/>
  <c r="O258" i="2"/>
  <c r="N258" i="2"/>
  <c r="M258" i="2"/>
  <c r="L258" i="2"/>
  <c r="K258" i="2"/>
  <c r="J258" i="2"/>
  <c r="J250" i="2"/>
  <c r="K250" i="2"/>
  <c r="L250" i="2"/>
  <c r="M250" i="2"/>
  <c r="M248" i="2" s="1"/>
  <c r="N250" i="2"/>
  <c r="O250" i="2"/>
  <c r="P250" i="2"/>
  <c r="Q250" i="2"/>
  <c r="R250" i="2"/>
  <c r="J251" i="2"/>
  <c r="K251" i="2"/>
  <c r="L251" i="2"/>
  <c r="M251" i="2"/>
  <c r="N251" i="2"/>
  <c r="O251" i="2"/>
  <c r="P251" i="2"/>
  <c r="Q251" i="2"/>
  <c r="R251" i="2"/>
  <c r="J252" i="2"/>
  <c r="K252" i="2"/>
  <c r="L252" i="2"/>
  <c r="M252" i="2"/>
  <c r="N252" i="2"/>
  <c r="O252" i="2"/>
  <c r="P252" i="2"/>
  <c r="Q252" i="2"/>
  <c r="R252" i="2"/>
  <c r="J253" i="2"/>
  <c r="K253" i="2"/>
  <c r="L253" i="2"/>
  <c r="M253" i="2"/>
  <c r="N253" i="2"/>
  <c r="O253" i="2"/>
  <c r="P253" i="2"/>
  <c r="Q253" i="2"/>
  <c r="R253" i="2"/>
  <c r="J254" i="2"/>
  <c r="K254" i="2"/>
  <c r="L254" i="2"/>
  <c r="M254" i="2"/>
  <c r="N254" i="2"/>
  <c r="O254" i="2"/>
  <c r="P254" i="2"/>
  <c r="Q254" i="2"/>
  <c r="R254" i="2"/>
  <c r="J255" i="2"/>
  <c r="K255" i="2"/>
  <c r="L255" i="2"/>
  <c r="M255" i="2"/>
  <c r="N255" i="2"/>
  <c r="O255" i="2"/>
  <c r="P255" i="2"/>
  <c r="Q255" i="2"/>
  <c r="R255" i="2"/>
  <c r="R249" i="2"/>
  <c r="Q249" i="2"/>
  <c r="P249" i="2"/>
  <c r="O249" i="2"/>
  <c r="N249" i="2"/>
  <c r="M249" i="2"/>
  <c r="L249" i="2"/>
  <c r="K249" i="2"/>
  <c r="J249" i="2"/>
  <c r="J237" i="2"/>
  <c r="K237" i="2"/>
  <c r="L237" i="2"/>
  <c r="M237" i="2"/>
  <c r="N237" i="2"/>
  <c r="O237" i="2"/>
  <c r="P237" i="2"/>
  <c r="Q237" i="2"/>
  <c r="R237" i="2"/>
  <c r="J238" i="2"/>
  <c r="K238" i="2"/>
  <c r="L238" i="2"/>
  <c r="M238" i="2"/>
  <c r="N238" i="2"/>
  <c r="O238" i="2"/>
  <c r="P238" i="2"/>
  <c r="Q238" i="2"/>
  <c r="R238" i="2"/>
  <c r="J239" i="2"/>
  <c r="K239" i="2"/>
  <c r="L239" i="2"/>
  <c r="M239" i="2"/>
  <c r="N239" i="2"/>
  <c r="O239" i="2"/>
  <c r="P239" i="2"/>
  <c r="Q239" i="2"/>
  <c r="R239" i="2"/>
  <c r="J240" i="2"/>
  <c r="K240" i="2"/>
  <c r="L240" i="2"/>
  <c r="M240" i="2"/>
  <c r="N240" i="2"/>
  <c r="O240" i="2"/>
  <c r="P240" i="2"/>
  <c r="Q240" i="2"/>
  <c r="R240" i="2"/>
  <c r="J241" i="2"/>
  <c r="K241" i="2"/>
  <c r="L241" i="2"/>
  <c r="M241" i="2"/>
  <c r="N241" i="2"/>
  <c r="O241" i="2"/>
  <c r="P241" i="2"/>
  <c r="Q241" i="2"/>
  <c r="R241" i="2"/>
  <c r="J242" i="2"/>
  <c r="K242" i="2"/>
  <c r="L242" i="2"/>
  <c r="M242" i="2"/>
  <c r="N242" i="2"/>
  <c r="O242" i="2"/>
  <c r="P242" i="2"/>
  <c r="Q242" i="2"/>
  <c r="R242" i="2"/>
  <c r="J243" i="2"/>
  <c r="K243" i="2"/>
  <c r="L243" i="2"/>
  <c r="M243" i="2"/>
  <c r="N243" i="2"/>
  <c r="O243" i="2"/>
  <c r="P243" i="2"/>
  <c r="Q243" i="2"/>
  <c r="R243" i="2"/>
  <c r="J244" i="2"/>
  <c r="K244" i="2"/>
  <c r="L244" i="2"/>
  <c r="M244" i="2"/>
  <c r="N244" i="2"/>
  <c r="O244" i="2"/>
  <c r="P244" i="2"/>
  <c r="Q244" i="2"/>
  <c r="R244" i="2"/>
  <c r="J245" i="2"/>
  <c r="K245" i="2"/>
  <c r="L245" i="2"/>
  <c r="M245" i="2"/>
  <c r="N245" i="2"/>
  <c r="O245" i="2"/>
  <c r="P245" i="2"/>
  <c r="Q245" i="2"/>
  <c r="R245" i="2"/>
  <c r="J246" i="2"/>
  <c r="K246" i="2"/>
  <c r="L246" i="2"/>
  <c r="M246" i="2"/>
  <c r="N246" i="2"/>
  <c r="O246" i="2"/>
  <c r="P246" i="2"/>
  <c r="Q246" i="2"/>
  <c r="R246" i="2"/>
  <c r="R236" i="2"/>
  <c r="Q236" i="2"/>
  <c r="P236" i="2"/>
  <c r="O236" i="2"/>
  <c r="N236" i="2"/>
  <c r="M236" i="2"/>
  <c r="L236" i="2"/>
  <c r="K236" i="2"/>
  <c r="J236" i="2"/>
  <c r="J224" i="2"/>
  <c r="K224" i="2"/>
  <c r="L224" i="2"/>
  <c r="M224" i="2"/>
  <c r="N224" i="2"/>
  <c r="O224" i="2"/>
  <c r="P224" i="2"/>
  <c r="Q224" i="2"/>
  <c r="R224" i="2"/>
  <c r="J225" i="2"/>
  <c r="K225" i="2"/>
  <c r="L225" i="2"/>
  <c r="M225" i="2"/>
  <c r="N225" i="2"/>
  <c r="O225" i="2"/>
  <c r="P225" i="2"/>
  <c r="Q225" i="2"/>
  <c r="R225" i="2"/>
  <c r="J226" i="2"/>
  <c r="K226" i="2"/>
  <c r="L226" i="2"/>
  <c r="M226" i="2"/>
  <c r="N226" i="2"/>
  <c r="O226" i="2"/>
  <c r="P226" i="2"/>
  <c r="Q226" i="2"/>
  <c r="R226" i="2"/>
  <c r="J227" i="2"/>
  <c r="K227" i="2"/>
  <c r="L227" i="2"/>
  <c r="M227" i="2"/>
  <c r="N227" i="2"/>
  <c r="O227" i="2"/>
  <c r="P227" i="2"/>
  <c r="Q227" i="2"/>
  <c r="R227" i="2"/>
  <c r="J228" i="2"/>
  <c r="K228" i="2"/>
  <c r="L228" i="2"/>
  <c r="M228" i="2"/>
  <c r="N228" i="2"/>
  <c r="O228" i="2"/>
  <c r="P228" i="2"/>
  <c r="Q228" i="2"/>
  <c r="R228" i="2"/>
  <c r="J229" i="2"/>
  <c r="K229" i="2"/>
  <c r="L229" i="2"/>
  <c r="M229" i="2"/>
  <c r="N229" i="2"/>
  <c r="O229" i="2"/>
  <c r="P229" i="2"/>
  <c r="Q229" i="2"/>
  <c r="R229" i="2"/>
  <c r="J230" i="2"/>
  <c r="K230" i="2"/>
  <c r="L230" i="2"/>
  <c r="M230" i="2"/>
  <c r="N230" i="2"/>
  <c r="O230" i="2"/>
  <c r="P230" i="2"/>
  <c r="Q230" i="2"/>
  <c r="R230" i="2"/>
  <c r="J231" i="2"/>
  <c r="K231" i="2"/>
  <c r="L231" i="2"/>
  <c r="M231" i="2"/>
  <c r="N231" i="2"/>
  <c r="O231" i="2"/>
  <c r="P231" i="2"/>
  <c r="Q231" i="2"/>
  <c r="R231" i="2"/>
  <c r="J232" i="2"/>
  <c r="K232" i="2"/>
  <c r="L232" i="2"/>
  <c r="M232" i="2"/>
  <c r="N232" i="2"/>
  <c r="O232" i="2"/>
  <c r="P232" i="2"/>
  <c r="Q232" i="2"/>
  <c r="R232" i="2"/>
  <c r="J233" i="2"/>
  <c r="K233" i="2"/>
  <c r="L233" i="2"/>
  <c r="M233" i="2"/>
  <c r="N233" i="2"/>
  <c r="O233" i="2"/>
  <c r="P233" i="2"/>
  <c r="Q233" i="2"/>
  <c r="R233" i="2"/>
  <c r="R223" i="2"/>
  <c r="Q223" i="2"/>
  <c r="P223" i="2"/>
  <c r="O223" i="2"/>
  <c r="N223" i="2"/>
  <c r="M223" i="2"/>
  <c r="L223" i="2"/>
  <c r="K223" i="2"/>
  <c r="J223" i="2"/>
  <c r="J208" i="2"/>
  <c r="K208" i="2"/>
  <c r="L208" i="2"/>
  <c r="M208" i="2"/>
  <c r="N208" i="2"/>
  <c r="O208" i="2"/>
  <c r="P208" i="2"/>
  <c r="Q208" i="2"/>
  <c r="R208" i="2"/>
  <c r="J209" i="2"/>
  <c r="K209" i="2"/>
  <c r="L209" i="2"/>
  <c r="M209" i="2"/>
  <c r="N209" i="2"/>
  <c r="O209" i="2"/>
  <c r="P209" i="2"/>
  <c r="Q209" i="2"/>
  <c r="R209" i="2"/>
  <c r="J210" i="2"/>
  <c r="K210" i="2"/>
  <c r="L210" i="2"/>
  <c r="M210" i="2"/>
  <c r="N210" i="2"/>
  <c r="O210" i="2"/>
  <c r="P210" i="2"/>
  <c r="Q210" i="2"/>
  <c r="R210" i="2"/>
  <c r="J211" i="2"/>
  <c r="K211" i="2"/>
  <c r="L211" i="2"/>
  <c r="M211" i="2"/>
  <c r="N211" i="2"/>
  <c r="O211" i="2"/>
  <c r="P211" i="2"/>
  <c r="Q211" i="2"/>
  <c r="R211" i="2"/>
  <c r="J212" i="2"/>
  <c r="K212" i="2"/>
  <c r="L212" i="2"/>
  <c r="M212" i="2"/>
  <c r="N212" i="2"/>
  <c r="O212" i="2"/>
  <c r="P212" i="2"/>
  <c r="Q212" i="2"/>
  <c r="R212" i="2"/>
  <c r="J213" i="2"/>
  <c r="K213" i="2"/>
  <c r="L213" i="2"/>
  <c r="M213" i="2"/>
  <c r="N213" i="2"/>
  <c r="O213" i="2"/>
  <c r="P213" i="2"/>
  <c r="Q213" i="2"/>
  <c r="R213" i="2"/>
  <c r="J214" i="2"/>
  <c r="K214" i="2"/>
  <c r="L214" i="2"/>
  <c r="M214" i="2"/>
  <c r="N214" i="2"/>
  <c r="O214" i="2"/>
  <c r="P214" i="2"/>
  <c r="Q214" i="2"/>
  <c r="R214" i="2"/>
  <c r="J215" i="2"/>
  <c r="K215" i="2"/>
  <c r="L215" i="2"/>
  <c r="M215" i="2"/>
  <c r="N215" i="2"/>
  <c r="O215" i="2"/>
  <c r="P215" i="2"/>
  <c r="Q215" i="2"/>
  <c r="R215" i="2"/>
  <c r="J216" i="2"/>
  <c r="K216" i="2"/>
  <c r="L216" i="2"/>
  <c r="M216" i="2"/>
  <c r="N216" i="2"/>
  <c r="O216" i="2"/>
  <c r="P216" i="2"/>
  <c r="Q216" i="2"/>
  <c r="R216" i="2"/>
  <c r="J217" i="2"/>
  <c r="K217" i="2"/>
  <c r="L217" i="2"/>
  <c r="M217" i="2"/>
  <c r="N217" i="2"/>
  <c r="O217" i="2"/>
  <c r="P217" i="2"/>
  <c r="Q217" i="2"/>
  <c r="R217" i="2"/>
  <c r="J218" i="2"/>
  <c r="K218" i="2"/>
  <c r="L218" i="2"/>
  <c r="M218" i="2"/>
  <c r="N218" i="2"/>
  <c r="O218" i="2"/>
  <c r="P218" i="2"/>
  <c r="Q218" i="2"/>
  <c r="R218" i="2"/>
  <c r="J219" i="2"/>
  <c r="K219" i="2"/>
  <c r="L219" i="2"/>
  <c r="M219" i="2"/>
  <c r="N219" i="2"/>
  <c r="O219" i="2"/>
  <c r="P219" i="2"/>
  <c r="Q219" i="2"/>
  <c r="R219" i="2"/>
  <c r="J220" i="2"/>
  <c r="K220" i="2"/>
  <c r="L220" i="2"/>
  <c r="M220" i="2"/>
  <c r="N220" i="2"/>
  <c r="O220" i="2"/>
  <c r="P220" i="2"/>
  <c r="Q220" i="2"/>
  <c r="R220" i="2"/>
  <c r="R207" i="2"/>
  <c r="Q207" i="2"/>
  <c r="P207" i="2"/>
  <c r="O207" i="2"/>
  <c r="N207" i="2"/>
  <c r="M207" i="2"/>
  <c r="L207" i="2"/>
  <c r="K207" i="2"/>
  <c r="J207" i="2"/>
  <c r="J203" i="2"/>
  <c r="K203" i="2"/>
  <c r="L203" i="2"/>
  <c r="M203" i="2"/>
  <c r="N203" i="2"/>
  <c r="O203" i="2"/>
  <c r="P203" i="2"/>
  <c r="Q203" i="2"/>
  <c r="R203" i="2"/>
  <c r="R201" i="2" s="1"/>
  <c r="R202" i="2"/>
  <c r="Q202" i="2"/>
  <c r="P202" i="2"/>
  <c r="O202" i="2"/>
  <c r="N202" i="2"/>
  <c r="M202" i="2"/>
  <c r="L202" i="2"/>
  <c r="K202" i="2"/>
  <c r="J202" i="2"/>
  <c r="J194" i="2"/>
  <c r="K194" i="2"/>
  <c r="L194" i="2"/>
  <c r="M194" i="2"/>
  <c r="N194" i="2"/>
  <c r="O194" i="2"/>
  <c r="P194" i="2"/>
  <c r="Q194" i="2"/>
  <c r="R194" i="2"/>
  <c r="J195" i="2"/>
  <c r="K195" i="2"/>
  <c r="L195" i="2"/>
  <c r="M195" i="2"/>
  <c r="N195" i="2"/>
  <c r="O195" i="2"/>
  <c r="P195" i="2"/>
  <c r="Q195" i="2"/>
  <c r="R195" i="2"/>
  <c r="J196" i="2"/>
  <c r="K196" i="2"/>
  <c r="L196" i="2"/>
  <c r="M196" i="2"/>
  <c r="N196" i="2"/>
  <c r="O196" i="2"/>
  <c r="P196" i="2"/>
  <c r="Q196" i="2"/>
  <c r="R196" i="2"/>
  <c r="J197" i="2"/>
  <c r="K197" i="2"/>
  <c r="L197" i="2"/>
  <c r="M197" i="2"/>
  <c r="N197" i="2"/>
  <c r="O197" i="2"/>
  <c r="P197" i="2"/>
  <c r="Q197" i="2"/>
  <c r="R197" i="2"/>
  <c r="J198" i="2"/>
  <c r="K198" i="2"/>
  <c r="L198" i="2"/>
  <c r="M198" i="2"/>
  <c r="N198" i="2"/>
  <c r="O198" i="2"/>
  <c r="P198" i="2"/>
  <c r="Q198" i="2"/>
  <c r="R198" i="2"/>
  <c r="J199" i="2"/>
  <c r="K199" i="2"/>
  <c r="L199" i="2"/>
  <c r="M199" i="2"/>
  <c r="N199" i="2"/>
  <c r="O199" i="2"/>
  <c r="P199" i="2"/>
  <c r="Q199" i="2"/>
  <c r="R199" i="2"/>
  <c r="R193" i="2"/>
  <c r="Q193" i="2"/>
  <c r="P193" i="2"/>
  <c r="O193" i="2"/>
  <c r="N193" i="2"/>
  <c r="M193" i="2"/>
  <c r="L193" i="2"/>
  <c r="K193" i="2"/>
  <c r="J193" i="2"/>
  <c r="J184" i="2"/>
  <c r="K184" i="2"/>
  <c r="L184" i="2"/>
  <c r="M184" i="2"/>
  <c r="N184" i="2"/>
  <c r="O184" i="2"/>
  <c r="P184" i="2"/>
  <c r="Q184" i="2"/>
  <c r="R184" i="2"/>
  <c r="J185" i="2"/>
  <c r="K185" i="2"/>
  <c r="L185" i="2"/>
  <c r="M185" i="2"/>
  <c r="N185" i="2"/>
  <c r="O185" i="2"/>
  <c r="P185" i="2"/>
  <c r="Q185" i="2"/>
  <c r="R185" i="2"/>
  <c r="J186" i="2"/>
  <c r="K186" i="2"/>
  <c r="L186" i="2"/>
  <c r="M186" i="2"/>
  <c r="N186" i="2"/>
  <c r="O186" i="2"/>
  <c r="P186" i="2"/>
  <c r="Q186" i="2"/>
  <c r="R186" i="2"/>
  <c r="J187" i="2"/>
  <c r="K187" i="2"/>
  <c r="L187" i="2"/>
  <c r="M187" i="2"/>
  <c r="N187" i="2"/>
  <c r="O187" i="2"/>
  <c r="P187" i="2"/>
  <c r="Q187" i="2"/>
  <c r="R187" i="2"/>
  <c r="J188" i="2"/>
  <c r="K188" i="2"/>
  <c r="L188" i="2"/>
  <c r="M188" i="2"/>
  <c r="N188" i="2"/>
  <c r="O188" i="2"/>
  <c r="P188" i="2"/>
  <c r="Q188" i="2"/>
  <c r="R188" i="2"/>
  <c r="J189" i="2"/>
  <c r="K189" i="2"/>
  <c r="L189" i="2"/>
  <c r="M189" i="2"/>
  <c r="N189" i="2"/>
  <c r="O189" i="2"/>
  <c r="P189" i="2"/>
  <c r="Q189" i="2"/>
  <c r="R189" i="2"/>
  <c r="J190" i="2"/>
  <c r="K190" i="2"/>
  <c r="L190" i="2"/>
  <c r="M190" i="2"/>
  <c r="N190" i="2"/>
  <c r="O190" i="2"/>
  <c r="P190" i="2"/>
  <c r="Q190" i="2"/>
  <c r="R190" i="2"/>
  <c r="R183" i="2"/>
  <c r="Q183" i="2"/>
  <c r="P183" i="2"/>
  <c r="O183" i="2"/>
  <c r="N183" i="2"/>
  <c r="M183" i="2"/>
  <c r="L183" i="2"/>
  <c r="K183" i="2"/>
  <c r="J183" i="2"/>
  <c r="J175" i="2"/>
  <c r="K175" i="2"/>
  <c r="L175" i="2"/>
  <c r="M175" i="2"/>
  <c r="N175" i="2"/>
  <c r="O175" i="2"/>
  <c r="P175" i="2"/>
  <c r="Q175" i="2"/>
  <c r="R175" i="2"/>
  <c r="J176" i="2"/>
  <c r="K176" i="2"/>
  <c r="L176" i="2"/>
  <c r="M176" i="2"/>
  <c r="N176" i="2"/>
  <c r="O176" i="2"/>
  <c r="P176" i="2"/>
  <c r="Q176" i="2"/>
  <c r="R176" i="2"/>
  <c r="J177" i="2"/>
  <c r="K177" i="2"/>
  <c r="L177" i="2"/>
  <c r="M177" i="2"/>
  <c r="N177" i="2"/>
  <c r="O177" i="2"/>
  <c r="P177" i="2"/>
  <c r="Q177" i="2"/>
  <c r="R177" i="2"/>
  <c r="J178" i="2"/>
  <c r="K178" i="2"/>
  <c r="L178" i="2"/>
  <c r="M178" i="2"/>
  <c r="N178" i="2"/>
  <c r="O178" i="2"/>
  <c r="P178" i="2"/>
  <c r="Q178" i="2"/>
  <c r="R178" i="2"/>
  <c r="J179" i="2"/>
  <c r="K179" i="2"/>
  <c r="L179" i="2"/>
  <c r="M179" i="2"/>
  <c r="N179" i="2"/>
  <c r="O179" i="2"/>
  <c r="P179" i="2"/>
  <c r="Q179" i="2"/>
  <c r="R179" i="2"/>
  <c r="J180" i="2"/>
  <c r="K180" i="2"/>
  <c r="L180" i="2"/>
  <c r="M180" i="2"/>
  <c r="N180" i="2"/>
  <c r="O180" i="2"/>
  <c r="P180" i="2"/>
  <c r="Q180" i="2"/>
  <c r="R180" i="2"/>
  <c r="R174" i="2"/>
  <c r="Q174" i="2"/>
  <c r="P174" i="2"/>
  <c r="O174" i="2"/>
  <c r="N174" i="2"/>
  <c r="M174" i="2"/>
  <c r="L174" i="2"/>
  <c r="K174" i="2"/>
  <c r="J174" i="2"/>
  <c r="J171" i="2"/>
  <c r="K171" i="2"/>
  <c r="L171" i="2"/>
  <c r="M171" i="2"/>
  <c r="M169" i="2" s="1"/>
  <c r="N171" i="2"/>
  <c r="O171" i="2"/>
  <c r="P171" i="2"/>
  <c r="Q171" i="2"/>
  <c r="R171" i="2"/>
  <c r="R170" i="2"/>
  <c r="Q170" i="2"/>
  <c r="P170" i="2"/>
  <c r="O170" i="2"/>
  <c r="N170" i="2"/>
  <c r="M170" i="2"/>
  <c r="L170" i="2"/>
  <c r="K170" i="2"/>
  <c r="J170" i="2"/>
  <c r="J169" i="2" s="1"/>
  <c r="J159" i="2"/>
  <c r="K159" i="2"/>
  <c r="L159" i="2"/>
  <c r="M159" i="2"/>
  <c r="N159" i="2"/>
  <c r="O159" i="2"/>
  <c r="P159" i="2"/>
  <c r="Q159" i="2"/>
  <c r="R159" i="2"/>
  <c r="J160" i="2"/>
  <c r="K160" i="2"/>
  <c r="L160" i="2"/>
  <c r="M160" i="2"/>
  <c r="N160" i="2"/>
  <c r="O160" i="2"/>
  <c r="P160" i="2"/>
  <c r="Q160" i="2"/>
  <c r="R160" i="2"/>
  <c r="J161" i="2"/>
  <c r="K161" i="2"/>
  <c r="L161" i="2"/>
  <c r="M161" i="2"/>
  <c r="N161" i="2"/>
  <c r="O161" i="2"/>
  <c r="P161" i="2"/>
  <c r="Q161" i="2"/>
  <c r="R161" i="2"/>
  <c r="J162" i="2"/>
  <c r="K162" i="2"/>
  <c r="L162" i="2"/>
  <c r="M162" i="2"/>
  <c r="N162" i="2"/>
  <c r="O162" i="2"/>
  <c r="P162" i="2"/>
  <c r="Q162" i="2"/>
  <c r="R162" i="2"/>
  <c r="J163" i="2"/>
  <c r="K163" i="2"/>
  <c r="L163" i="2"/>
  <c r="M163" i="2"/>
  <c r="N163" i="2"/>
  <c r="O163" i="2"/>
  <c r="P163" i="2"/>
  <c r="Q163" i="2"/>
  <c r="R163" i="2"/>
  <c r="J164" i="2"/>
  <c r="K164" i="2"/>
  <c r="L164" i="2"/>
  <c r="M164" i="2"/>
  <c r="N164" i="2"/>
  <c r="O164" i="2"/>
  <c r="P164" i="2"/>
  <c r="Q164" i="2"/>
  <c r="R164" i="2"/>
  <c r="J165" i="2"/>
  <c r="K165" i="2"/>
  <c r="L165" i="2"/>
  <c r="M165" i="2"/>
  <c r="N165" i="2"/>
  <c r="O165" i="2"/>
  <c r="P165" i="2"/>
  <c r="Q165" i="2"/>
  <c r="R165" i="2"/>
  <c r="J166" i="2"/>
  <c r="K166" i="2"/>
  <c r="L166" i="2"/>
  <c r="M166" i="2"/>
  <c r="N166" i="2"/>
  <c r="O166" i="2"/>
  <c r="P166" i="2"/>
  <c r="Q166" i="2"/>
  <c r="R166" i="2"/>
  <c r="R158" i="2"/>
  <c r="Q158" i="2"/>
  <c r="P158" i="2"/>
  <c r="O158" i="2"/>
  <c r="N158" i="2"/>
  <c r="M158" i="2"/>
  <c r="L158" i="2"/>
  <c r="K158" i="2"/>
  <c r="J158" i="2"/>
  <c r="J155" i="2"/>
  <c r="K155" i="2"/>
  <c r="L155" i="2"/>
  <c r="L153" i="2" s="1"/>
  <c r="M155" i="2"/>
  <c r="N155" i="2"/>
  <c r="O155" i="2"/>
  <c r="P155" i="2"/>
  <c r="Q155" i="2"/>
  <c r="R155" i="2"/>
  <c r="R154" i="2"/>
  <c r="Q154" i="2"/>
  <c r="Q153" i="2" s="1"/>
  <c r="P154" i="2"/>
  <c r="O154" i="2"/>
  <c r="O153" i="2" s="1"/>
  <c r="N154" i="2"/>
  <c r="N153" i="2" s="1"/>
  <c r="M154" i="2"/>
  <c r="L154" i="2"/>
  <c r="K154" i="2"/>
  <c r="J154" i="2"/>
  <c r="J148" i="2"/>
  <c r="K148" i="2"/>
  <c r="L148" i="2"/>
  <c r="M148" i="2"/>
  <c r="N148" i="2"/>
  <c r="O148" i="2"/>
  <c r="P148" i="2"/>
  <c r="Q148" i="2"/>
  <c r="R148" i="2"/>
  <c r="J149" i="2"/>
  <c r="K149" i="2"/>
  <c r="L149" i="2"/>
  <c r="M149" i="2"/>
  <c r="N149" i="2"/>
  <c r="O149" i="2"/>
  <c r="P149" i="2"/>
  <c r="Q149" i="2"/>
  <c r="R149" i="2"/>
  <c r="J150" i="2"/>
  <c r="K150" i="2"/>
  <c r="L150" i="2"/>
  <c r="M150" i="2"/>
  <c r="N150" i="2"/>
  <c r="O150" i="2"/>
  <c r="P150" i="2"/>
  <c r="Q150" i="2"/>
  <c r="R150" i="2"/>
  <c r="J151" i="2"/>
  <c r="K151" i="2"/>
  <c r="L151" i="2"/>
  <c r="M151" i="2"/>
  <c r="N151" i="2"/>
  <c r="O151" i="2"/>
  <c r="P151" i="2"/>
  <c r="Q151" i="2"/>
  <c r="R151" i="2"/>
  <c r="R147" i="2"/>
  <c r="Q147" i="2"/>
  <c r="P147" i="2"/>
  <c r="O147" i="2"/>
  <c r="N147" i="2"/>
  <c r="M147" i="2"/>
  <c r="L147" i="2"/>
  <c r="K147" i="2"/>
  <c r="J147" i="2"/>
  <c r="J146" i="2" s="1"/>
  <c r="J139" i="2"/>
  <c r="K139" i="2"/>
  <c r="L139" i="2"/>
  <c r="M139" i="2"/>
  <c r="N139" i="2"/>
  <c r="O139" i="2"/>
  <c r="P139" i="2"/>
  <c r="Q139" i="2"/>
  <c r="R139" i="2"/>
  <c r="J140" i="2"/>
  <c r="K140" i="2"/>
  <c r="L140" i="2"/>
  <c r="M140" i="2"/>
  <c r="N140" i="2"/>
  <c r="O140" i="2"/>
  <c r="P140" i="2"/>
  <c r="Q140" i="2"/>
  <c r="R140" i="2"/>
  <c r="J141" i="2"/>
  <c r="K141" i="2"/>
  <c r="L141" i="2"/>
  <c r="M141" i="2"/>
  <c r="N141" i="2"/>
  <c r="O141" i="2"/>
  <c r="P141" i="2"/>
  <c r="Q141" i="2"/>
  <c r="R141" i="2"/>
  <c r="J142" i="2"/>
  <c r="K142" i="2"/>
  <c r="L142" i="2"/>
  <c r="M142" i="2"/>
  <c r="N142" i="2"/>
  <c r="O142" i="2"/>
  <c r="P142" i="2"/>
  <c r="Q142" i="2"/>
  <c r="R142" i="2"/>
  <c r="J143" i="2"/>
  <c r="K143" i="2"/>
  <c r="L143" i="2"/>
  <c r="M143" i="2"/>
  <c r="N143" i="2"/>
  <c r="O143" i="2"/>
  <c r="P143" i="2"/>
  <c r="Q143" i="2"/>
  <c r="R143" i="2"/>
  <c r="J144" i="2"/>
  <c r="K144" i="2"/>
  <c r="L144" i="2"/>
  <c r="M144" i="2"/>
  <c r="N144" i="2"/>
  <c r="O144" i="2"/>
  <c r="P144" i="2"/>
  <c r="Q144" i="2"/>
  <c r="R144" i="2"/>
  <c r="R138" i="2"/>
  <c r="Q138" i="2"/>
  <c r="P138" i="2"/>
  <c r="O138" i="2"/>
  <c r="N138" i="2"/>
  <c r="M138" i="2"/>
  <c r="L138" i="2"/>
  <c r="K138" i="2"/>
  <c r="J138" i="2"/>
  <c r="J122" i="2"/>
  <c r="K122" i="2"/>
  <c r="L122" i="2"/>
  <c r="M122" i="2"/>
  <c r="N122" i="2"/>
  <c r="O122" i="2"/>
  <c r="P122" i="2"/>
  <c r="Q122" i="2"/>
  <c r="R122" i="2"/>
  <c r="J123" i="2"/>
  <c r="K123" i="2"/>
  <c r="L123" i="2"/>
  <c r="M123" i="2"/>
  <c r="N123" i="2"/>
  <c r="O123" i="2"/>
  <c r="P123" i="2"/>
  <c r="Q123" i="2"/>
  <c r="R123" i="2"/>
  <c r="J124" i="2"/>
  <c r="K124" i="2"/>
  <c r="L124" i="2"/>
  <c r="M124" i="2"/>
  <c r="N124" i="2"/>
  <c r="O124" i="2"/>
  <c r="P124" i="2"/>
  <c r="Q124" i="2"/>
  <c r="R124" i="2"/>
  <c r="J125" i="2"/>
  <c r="K125" i="2"/>
  <c r="L125" i="2"/>
  <c r="M125" i="2"/>
  <c r="N125" i="2"/>
  <c r="O125" i="2"/>
  <c r="P125" i="2"/>
  <c r="Q125" i="2"/>
  <c r="R125" i="2"/>
  <c r="J126" i="2"/>
  <c r="K126" i="2"/>
  <c r="L126" i="2"/>
  <c r="M126" i="2"/>
  <c r="N126" i="2"/>
  <c r="O126" i="2"/>
  <c r="P126" i="2"/>
  <c r="Q126" i="2"/>
  <c r="R126" i="2"/>
  <c r="J127" i="2"/>
  <c r="K127" i="2"/>
  <c r="L127" i="2"/>
  <c r="M127" i="2"/>
  <c r="N127" i="2"/>
  <c r="O127" i="2"/>
  <c r="P127" i="2"/>
  <c r="Q127" i="2"/>
  <c r="R127" i="2"/>
  <c r="J128" i="2"/>
  <c r="K128" i="2"/>
  <c r="L128" i="2"/>
  <c r="M128" i="2"/>
  <c r="N128" i="2"/>
  <c r="O128" i="2"/>
  <c r="P128" i="2"/>
  <c r="Q128" i="2"/>
  <c r="R128" i="2"/>
  <c r="J129" i="2"/>
  <c r="K129" i="2"/>
  <c r="L129" i="2"/>
  <c r="M129" i="2"/>
  <c r="N129" i="2"/>
  <c r="O129" i="2"/>
  <c r="P129" i="2"/>
  <c r="Q129" i="2"/>
  <c r="R129" i="2"/>
  <c r="J130" i="2"/>
  <c r="K130" i="2"/>
  <c r="L130" i="2"/>
  <c r="M130" i="2"/>
  <c r="N130" i="2"/>
  <c r="O130" i="2"/>
  <c r="P130" i="2"/>
  <c r="Q130" i="2"/>
  <c r="R130" i="2"/>
  <c r="J131" i="2"/>
  <c r="K131" i="2"/>
  <c r="L131" i="2"/>
  <c r="M131" i="2"/>
  <c r="N131" i="2"/>
  <c r="O131" i="2"/>
  <c r="P131" i="2"/>
  <c r="Q131" i="2"/>
  <c r="R131" i="2"/>
  <c r="J132" i="2"/>
  <c r="K132" i="2"/>
  <c r="L132" i="2"/>
  <c r="M132" i="2"/>
  <c r="N132" i="2"/>
  <c r="O132" i="2"/>
  <c r="P132" i="2"/>
  <c r="Q132" i="2"/>
  <c r="R132" i="2"/>
  <c r="J133" i="2"/>
  <c r="K133" i="2"/>
  <c r="L133" i="2"/>
  <c r="M133" i="2"/>
  <c r="N133" i="2"/>
  <c r="O133" i="2"/>
  <c r="P133" i="2"/>
  <c r="Q133" i="2"/>
  <c r="R133" i="2"/>
  <c r="J134" i="2"/>
  <c r="K134" i="2"/>
  <c r="L134" i="2"/>
  <c r="M134" i="2"/>
  <c r="N134" i="2"/>
  <c r="O134" i="2"/>
  <c r="P134" i="2"/>
  <c r="Q134" i="2"/>
  <c r="R134" i="2"/>
  <c r="R121" i="2"/>
  <c r="Q121" i="2"/>
  <c r="P121" i="2"/>
  <c r="O121" i="2"/>
  <c r="N121" i="2"/>
  <c r="M121" i="2"/>
  <c r="L121" i="2"/>
  <c r="K121" i="2"/>
  <c r="J121" i="2"/>
  <c r="J115" i="2"/>
  <c r="K115" i="2"/>
  <c r="L115" i="2"/>
  <c r="M115" i="2"/>
  <c r="N115" i="2"/>
  <c r="O115" i="2"/>
  <c r="P115" i="2"/>
  <c r="Q115" i="2"/>
  <c r="R115" i="2"/>
  <c r="J116" i="2"/>
  <c r="K116" i="2"/>
  <c r="L116" i="2"/>
  <c r="M116" i="2"/>
  <c r="N116" i="2"/>
  <c r="O116" i="2"/>
  <c r="P116" i="2"/>
  <c r="Q116" i="2"/>
  <c r="R116" i="2"/>
  <c r="J117" i="2"/>
  <c r="K117" i="2"/>
  <c r="L117" i="2"/>
  <c r="M117" i="2"/>
  <c r="N117" i="2"/>
  <c r="O117" i="2"/>
  <c r="P117" i="2"/>
  <c r="Q117" i="2"/>
  <c r="R117" i="2"/>
  <c r="J118" i="2"/>
  <c r="K118" i="2"/>
  <c r="L118" i="2"/>
  <c r="M118" i="2"/>
  <c r="N118" i="2"/>
  <c r="O118" i="2"/>
  <c r="P118" i="2"/>
  <c r="Q118" i="2"/>
  <c r="R118" i="2"/>
  <c r="R114" i="2"/>
  <c r="Q114" i="2"/>
  <c r="P114" i="2"/>
  <c r="O114" i="2"/>
  <c r="N114" i="2"/>
  <c r="M114" i="2"/>
  <c r="L114" i="2"/>
  <c r="K114" i="2"/>
  <c r="J114" i="2"/>
  <c r="J106" i="2"/>
  <c r="K106" i="2"/>
  <c r="L106" i="2"/>
  <c r="M106" i="2"/>
  <c r="N106" i="2"/>
  <c r="O106" i="2"/>
  <c r="P106" i="2"/>
  <c r="Q106" i="2"/>
  <c r="R106" i="2"/>
  <c r="J107" i="2"/>
  <c r="K107" i="2"/>
  <c r="L107" i="2"/>
  <c r="M107" i="2"/>
  <c r="N107" i="2"/>
  <c r="O107" i="2"/>
  <c r="P107" i="2"/>
  <c r="Q107" i="2"/>
  <c r="Q104" i="2" s="1"/>
  <c r="R107" i="2"/>
  <c r="J108" i="2"/>
  <c r="K108" i="2"/>
  <c r="L108" i="2"/>
  <c r="M108" i="2"/>
  <c r="N108" i="2"/>
  <c r="O108" i="2"/>
  <c r="P108" i="2"/>
  <c r="Q108" i="2"/>
  <c r="R108" i="2"/>
  <c r="J109" i="2"/>
  <c r="K109" i="2"/>
  <c r="L109" i="2"/>
  <c r="M109" i="2"/>
  <c r="N109" i="2"/>
  <c r="O109" i="2"/>
  <c r="P109" i="2"/>
  <c r="Q109" i="2"/>
  <c r="R109" i="2"/>
  <c r="J110" i="2"/>
  <c r="K110" i="2"/>
  <c r="L110" i="2"/>
  <c r="M110" i="2"/>
  <c r="N110" i="2"/>
  <c r="O110" i="2"/>
  <c r="P110" i="2"/>
  <c r="Q110" i="2"/>
  <c r="R110" i="2"/>
  <c r="J111" i="2"/>
  <c r="K111" i="2"/>
  <c r="L111" i="2"/>
  <c r="M111" i="2"/>
  <c r="N111" i="2"/>
  <c r="O111" i="2"/>
  <c r="P111" i="2"/>
  <c r="Q111" i="2"/>
  <c r="R111" i="2"/>
  <c r="R105" i="2"/>
  <c r="Q105" i="2"/>
  <c r="P105" i="2"/>
  <c r="O105" i="2"/>
  <c r="N105" i="2"/>
  <c r="M105" i="2"/>
  <c r="L105" i="2"/>
  <c r="K105" i="2"/>
  <c r="J105" i="2"/>
  <c r="J86" i="2"/>
  <c r="K86" i="2"/>
  <c r="L86" i="2"/>
  <c r="M86" i="2"/>
  <c r="N86" i="2"/>
  <c r="O86" i="2"/>
  <c r="P86" i="2"/>
  <c r="Q86" i="2"/>
  <c r="R86" i="2"/>
  <c r="J87" i="2"/>
  <c r="K87" i="2"/>
  <c r="L87" i="2"/>
  <c r="M87" i="2"/>
  <c r="N87" i="2"/>
  <c r="O87" i="2"/>
  <c r="P87" i="2"/>
  <c r="Q87" i="2"/>
  <c r="R87" i="2"/>
  <c r="J88" i="2"/>
  <c r="K88" i="2"/>
  <c r="L88" i="2"/>
  <c r="M88" i="2"/>
  <c r="N88" i="2"/>
  <c r="O88" i="2"/>
  <c r="P88" i="2"/>
  <c r="Q88" i="2"/>
  <c r="R88" i="2"/>
  <c r="J89" i="2"/>
  <c r="K89" i="2"/>
  <c r="L89" i="2"/>
  <c r="M89" i="2"/>
  <c r="N89" i="2"/>
  <c r="O89" i="2"/>
  <c r="P89" i="2"/>
  <c r="Q89" i="2"/>
  <c r="R89" i="2"/>
  <c r="J90" i="2"/>
  <c r="K90" i="2"/>
  <c r="L90" i="2"/>
  <c r="M90" i="2"/>
  <c r="N90" i="2"/>
  <c r="O90" i="2"/>
  <c r="P90" i="2"/>
  <c r="Q90" i="2"/>
  <c r="R90" i="2"/>
  <c r="J91" i="2"/>
  <c r="K91" i="2"/>
  <c r="L91" i="2"/>
  <c r="M91" i="2"/>
  <c r="N91" i="2"/>
  <c r="O91" i="2"/>
  <c r="P91" i="2"/>
  <c r="Q91" i="2"/>
  <c r="R91" i="2"/>
  <c r="J92" i="2"/>
  <c r="K92" i="2"/>
  <c r="L92" i="2"/>
  <c r="M92" i="2"/>
  <c r="N92" i="2"/>
  <c r="O92" i="2"/>
  <c r="P92" i="2"/>
  <c r="Q92" i="2"/>
  <c r="R92" i="2"/>
  <c r="J93" i="2"/>
  <c r="K93" i="2"/>
  <c r="L93" i="2"/>
  <c r="M93" i="2"/>
  <c r="N93" i="2"/>
  <c r="O93" i="2"/>
  <c r="P93" i="2"/>
  <c r="Q93" i="2"/>
  <c r="R93" i="2"/>
  <c r="J94" i="2"/>
  <c r="K94" i="2"/>
  <c r="L94" i="2"/>
  <c r="M94" i="2"/>
  <c r="N94" i="2"/>
  <c r="O94" i="2"/>
  <c r="P94" i="2"/>
  <c r="Q94" i="2"/>
  <c r="R94" i="2"/>
  <c r="J95" i="2"/>
  <c r="K95" i="2"/>
  <c r="L95" i="2"/>
  <c r="M95" i="2"/>
  <c r="N95" i="2"/>
  <c r="O95" i="2"/>
  <c r="P95" i="2"/>
  <c r="Q95" i="2"/>
  <c r="R95" i="2"/>
  <c r="J96" i="2"/>
  <c r="K96" i="2"/>
  <c r="L96" i="2"/>
  <c r="M96" i="2"/>
  <c r="N96" i="2"/>
  <c r="O96" i="2"/>
  <c r="P96" i="2"/>
  <c r="Q96" i="2"/>
  <c r="R96" i="2"/>
  <c r="J97" i="2"/>
  <c r="K97" i="2"/>
  <c r="L97" i="2"/>
  <c r="M97" i="2"/>
  <c r="N97" i="2"/>
  <c r="O97" i="2"/>
  <c r="P97" i="2"/>
  <c r="Q97" i="2"/>
  <c r="R97" i="2"/>
  <c r="J98" i="2"/>
  <c r="K98" i="2"/>
  <c r="L98" i="2"/>
  <c r="M98" i="2"/>
  <c r="N98" i="2"/>
  <c r="O98" i="2"/>
  <c r="P98" i="2"/>
  <c r="Q98" i="2"/>
  <c r="R98" i="2"/>
  <c r="J99" i="2"/>
  <c r="K99" i="2"/>
  <c r="L99" i="2"/>
  <c r="M99" i="2"/>
  <c r="N99" i="2"/>
  <c r="O99" i="2"/>
  <c r="P99" i="2"/>
  <c r="Q99" i="2"/>
  <c r="R99" i="2"/>
  <c r="J100" i="2"/>
  <c r="K100" i="2"/>
  <c r="L100" i="2"/>
  <c r="M100" i="2"/>
  <c r="N100" i="2"/>
  <c r="O100" i="2"/>
  <c r="P100" i="2"/>
  <c r="Q100" i="2"/>
  <c r="R100" i="2"/>
  <c r="J101" i="2"/>
  <c r="K101" i="2"/>
  <c r="L101" i="2"/>
  <c r="M101" i="2"/>
  <c r="N101" i="2"/>
  <c r="O101" i="2"/>
  <c r="P101" i="2"/>
  <c r="Q101" i="2"/>
  <c r="R101" i="2"/>
  <c r="J102" i="2"/>
  <c r="K102" i="2"/>
  <c r="L102" i="2"/>
  <c r="M102" i="2"/>
  <c r="N102" i="2"/>
  <c r="O102" i="2"/>
  <c r="P102" i="2"/>
  <c r="Q102" i="2"/>
  <c r="R102" i="2"/>
  <c r="R85" i="2"/>
  <c r="Q85" i="2"/>
  <c r="P85" i="2"/>
  <c r="O85" i="2"/>
  <c r="N85" i="2"/>
  <c r="M85" i="2"/>
  <c r="L85" i="2"/>
  <c r="K85" i="2"/>
  <c r="J85" i="2"/>
  <c r="J77" i="2"/>
  <c r="K77" i="2"/>
  <c r="L77" i="2"/>
  <c r="M77" i="2"/>
  <c r="N77" i="2"/>
  <c r="O77" i="2"/>
  <c r="P77" i="2"/>
  <c r="Q77" i="2"/>
  <c r="R77" i="2"/>
  <c r="J78" i="2"/>
  <c r="K78" i="2"/>
  <c r="L78" i="2"/>
  <c r="M78" i="2"/>
  <c r="N78" i="2"/>
  <c r="O78" i="2"/>
  <c r="P78" i="2"/>
  <c r="Q78" i="2"/>
  <c r="R78" i="2"/>
  <c r="J79" i="2"/>
  <c r="K79" i="2"/>
  <c r="L79" i="2"/>
  <c r="M79" i="2"/>
  <c r="N79" i="2"/>
  <c r="O79" i="2"/>
  <c r="P79" i="2"/>
  <c r="Q79" i="2"/>
  <c r="R79" i="2"/>
  <c r="J80" i="2"/>
  <c r="K80" i="2"/>
  <c r="L80" i="2"/>
  <c r="M80" i="2"/>
  <c r="N80" i="2"/>
  <c r="O80" i="2"/>
  <c r="P80" i="2"/>
  <c r="Q80" i="2"/>
  <c r="R80" i="2"/>
  <c r="J81" i="2"/>
  <c r="K81" i="2"/>
  <c r="L81" i="2"/>
  <c r="M81" i="2"/>
  <c r="N81" i="2"/>
  <c r="O81" i="2"/>
  <c r="P81" i="2"/>
  <c r="Q81" i="2"/>
  <c r="R81" i="2"/>
  <c r="J82" i="2"/>
  <c r="K82" i="2"/>
  <c r="L82" i="2"/>
  <c r="M82" i="2"/>
  <c r="N82" i="2"/>
  <c r="O82" i="2"/>
  <c r="P82" i="2"/>
  <c r="Q82" i="2"/>
  <c r="R82" i="2"/>
  <c r="R76" i="2"/>
  <c r="Q76" i="2"/>
  <c r="P76" i="2"/>
  <c r="O76" i="2"/>
  <c r="N76" i="2"/>
  <c r="M76" i="2"/>
  <c r="L76" i="2"/>
  <c r="K76" i="2"/>
  <c r="J76" i="2"/>
  <c r="J71" i="2"/>
  <c r="K71" i="2"/>
  <c r="L71" i="2"/>
  <c r="M71" i="2"/>
  <c r="N71" i="2"/>
  <c r="O71" i="2"/>
  <c r="P71" i="2"/>
  <c r="Q71" i="2"/>
  <c r="R71" i="2"/>
  <c r="R70" i="2"/>
  <c r="Q70" i="2"/>
  <c r="P70" i="2"/>
  <c r="O70" i="2"/>
  <c r="N70" i="2"/>
  <c r="M70" i="2"/>
  <c r="L70" i="2"/>
  <c r="L69" i="2" s="1"/>
  <c r="K70" i="2"/>
  <c r="J70" i="2"/>
  <c r="J69" i="2" s="1"/>
  <c r="J61" i="2"/>
  <c r="K61" i="2"/>
  <c r="L61" i="2"/>
  <c r="M61" i="2"/>
  <c r="N61" i="2"/>
  <c r="O61" i="2"/>
  <c r="P61" i="2"/>
  <c r="Q61" i="2"/>
  <c r="R61" i="2"/>
  <c r="J62" i="2"/>
  <c r="K62" i="2"/>
  <c r="L62" i="2"/>
  <c r="M62" i="2"/>
  <c r="N62" i="2"/>
  <c r="O62" i="2"/>
  <c r="P62" i="2"/>
  <c r="Q62" i="2"/>
  <c r="R62" i="2"/>
  <c r="J63" i="2"/>
  <c r="K63" i="2"/>
  <c r="L63" i="2"/>
  <c r="M63" i="2"/>
  <c r="N63" i="2"/>
  <c r="O63" i="2"/>
  <c r="P63" i="2"/>
  <c r="Q63" i="2"/>
  <c r="Q59" i="2" s="1"/>
  <c r="R63" i="2"/>
  <c r="J64" i="2"/>
  <c r="K64" i="2"/>
  <c r="L64" i="2"/>
  <c r="M64" i="2"/>
  <c r="N64" i="2"/>
  <c r="O64" i="2"/>
  <c r="P64" i="2"/>
  <c r="Q64" i="2"/>
  <c r="R64" i="2"/>
  <c r="J65" i="2"/>
  <c r="K65" i="2"/>
  <c r="L65" i="2"/>
  <c r="M65" i="2"/>
  <c r="N65" i="2"/>
  <c r="O65" i="2"/>
  <c r="P65" i="2"/>
  <c r="Q65" i="2"/>
  <c r="R65" i="2"/>
  <c r="J66" i="2"/>
  <c r="K66" i="2"/>
  <c r="L66" i="2"/>
  <c r="M66" i="2"/>
  <c r="N66" i="2"/>
  <c r="O66" i="2"/>
  <c r="P66" i="2"/>
  <c r="Q66" i="2"/>
  <c r="R66" i="2"/>
  <c r="J67" i="2"/>
  <c r="K67" i="2"/>
  <c r="L67" i="2"/>
  <c r="M67" i="2"/>
  <c r="N67" i="2"/>
  <c r="O67" i="2"/>
  <c r="P67" i="2"/>
  <c r="Q67" i="2"/>
  <c r="R67" i="2"/>
  <c r="R60" i="2"/>
  <c r="Q60" i="2"/>
  <c r="P60" i="2"/>
  <c r="O60" i="2"/>
  <c r="N60" i="2"/>
  <c r="M60" i="2"/>
  <c r="L60" i="2"/>
  <c r="K60" i="2"/>
  <c r="K59" i="2" s="1"/>
  <c r="J60" i="2"/>
  <c r="J52" i="2"/>
  <c r="K52" i="2"/>
  <c r="L52" i="2"/>
  <c r="M52" i="2"/>
  <c r="N52" i="2"/>
  <c r="O52" i="2"/>
  <c r="P52" i="2"/>
  <c r="Q52" i="2"/>
  <c r="R52" i="2"/>
  <c r="J53" i="2"/>
  <c r="K53" i="2"/>
  <c r="L53" i="2"/>
  <c r="M53" i="2"/>
  <c r="N53" i="2"/>
  <c r="O53" i="2"/>
  <c r="P53" i="2"/>
  <c r="Q53" i="2"/>
  <c r="R53" i="2"/>
  <c r="J54" i="2"/>
  <c r="K54" i="2"/>
  <c r="L54" i="2"/>
  <c r="M54" i="2"/>
  <c r="N54" i="2"/>
  <c r="O54" i="2"/>
  <c r="P54" i="2"/>
  <c r="Q54" i="2"/>
  <c r="R54" i="2"/>
  <c r="J55" i="2"/>
  <c r="K55" i="2"/>
  <c r="L55" i="2"/>
  <c r="M55" i="2"/>
  <c r="N55" i="2"/>
  <c r="O55" i="2"/>
  <c r="P55" i="2"/>
  <c r="Q55" i="2"/>
  <c r="R55" i="2"/>
  <c r="J56" i="2"/>
  <c r="K56" i="2"/>
  <c r="L56" i="2"/>
  <c r="M56" i="2"/>
  <c r="N56" i="2"/>
  <c r="O56" i="2"/>
  <c r="P56" i="2"/>
  <c r="Q56" i="2"/>
  <c r="R56" i="2"/>
  <c r="J57" i="2"/>
  <c r="K57" i="2"/>
  <c r="L57" i="2"/>
  <c r="M57" i="2"/>
  <c r="N57" i="2"/>
  <c r="O57" i="2"/>
  <c r="P57" i="2"/>
  <c r="Q57" i="2"/>
  <c r="R57" i="2"/>
  <c r="R51" i="2"/>
  <c r="Q51" i="2"/>
  <c r="P51" i="2"/>
  <c r="O51" i="2"/>
  <c r="N51" i="2"/>
  <c r="M51" i="2"/>
  <c r="M50" i="2" s="1"/>
  <c r="L51" i="2"/>
  <c r="K51" i="2"/>
  <c r="J51" i="2"/>
  <c r="J47" i="2"/>
  <c r="K47" i="2"/>
  <c r="L47" i="2"/>
  <c r="M47" i="2"/>
  <c r="N47" i="2"/>
  <c r="O47" i="2"/>
  <c r="P47" i="2"/>
  <c r="Q47" i="2"/>
  <c r="R47" i="2"/>
  <c r="J48" i="2"/>
  <c r="K48" i="2"/>
  <c r="L48" i="2"/>
  <c r="M48" i="2"/>
  <c r="N48" i="2"/>
  <c r="O48" i="2"/>
  <c r="P48" i="2"/>
  <c r="Q48" i="2"/>
  <c r="R48" i="2"/>
  <c r="R46" i="2"/>
  <c r="Q46" i="2"/>
  <c r="P46" i="2"/>
  <c r="O46" i="2"/>
  <c r="N46" i="2"/>
  <c r="M46" i="2"/>
  <c r="L46" i="2"/>
  <c r="K46" i="2"/>
  <c r="J46" i="2"/>
  <c r="M40" i="2"/>
  <c r="G43" i="2"/>
  <c r="G42" i="2"/>
  <c r="G41" i="2"/>
  <c r="G40" i="2"/>
  <c r="J27" i="2"/>
  <c r="K27" i="2"/>
  <c r="L27" i="2"/>
  <c r="M27" i="2"/>
  <c r="N27" i="2"/>
  <c r="O27" i="2"/>
  <c r="P27" i="2"/>
  <c r="Q27" i="2"/>
  <c r="R27" i="2"/>
  <c r="J28" i="2"/>
  <c r="K28" i="2"/>
  <c r="L28" i="2"/>
  <c r="M28" i="2"/>
  <c r="N28" i="2"/>
  <c r="O28" i="2"/>
  <c r="P28" i="2"/>
  <c r="Q28" i="2"/>
  <c r="R28" i="2"/>
  <c r="J29" i="2"/>
  <c r="K29" i="2"/>
  <c r="L29" i="2"/>
  <c r="M29" i="2"/>
  <c r="N29" i="2"/>
  <c r="O29" i="2"/>
  <c r="P29" i="2"/>
  <c r="Q29" i="2"/>
  <c r="R29" i="2"/>
  <c r="J30" i="2"/>
  <c r="K30" i="2"/>
  <c r="L30" i="2"/>
  <c r="M30" i="2"/>
  <c r="N30" i="2"/>
  <c r="O30" i="2"/>
  <c r="P30" i="2"/>
  <c r="Q30" i="2"/>
  <c r="R30" i="2"/>
  <c r="J31" i="2"/>
  <c r="K31" i="2"/>
  <c r="K41" i="2" s="1"/>
  <c r="L31" i="2"/>
  <c r="L41" i="2" s="1"/>
  <c r="M31" i="2"/>
  <c r="N31" i="2"/>
  <c r="O31" i="2"/>
  <c r="P31" i="2"/>
  <c r="Q31" i="2"/>
  <c r="R31" i="2"/>
  <c r="J32" i="2"/>
  <c r="K32" i="2"/>
  <c r="L32" i="2"/>
  <c r="L42" i="2" s="1"/>
  <c r="M32" i="2"/>
  <c r="N32" i="2"/>
  <c r="O32" i="2"/>
  <c r="P32" i="2"/>
  <c r="Q32" i="2"/>
  <c r="R32" i="2"/>
  <c r="J33" i="2"/>
  <c r="K33" i="2"/>
  <c r="L33" i="2"/>
  <c r="M33" i="2"/>
  <c r="N33" i="2"/>
  <c r="O33" i="2"/>
  <c r="P33" i="2"/>
  <c r="Q33" i="2"/>
  <c r="R33" i="2"/>
  <c r="J34" i="2"/>
  <c r="K34" i="2"/>
  <c r="L34" i="2"/>
  <c r="M34" i="2"/>
  <c r="N34" i="2"/>
  <c r="O34" i="2"/>
  <c r="P34" i="2"/>
  <c r="Q34" i="2"/>
  <c r="R34" i="2"/>
  <c r="J35" i="2"/>
  <c r="K35" i="2"/>
  <c r="L35" i="2"/>
  <c r="M35" i="2"/>
  <c r="N35" i="2"/>
  <c r="O35" i="2"/>
  <c r="P35" i="2"/>
  <c r="P43" i="2" s="1"/>
  <c r="Q35" i="2"/>
  <c r="R35" i="2"/>
  <c r="J36" i="2"/>
  <c r="K36" i="2"/>
  <c r="L36" i="2"/>
  <c r="M36" i="2"/>
  <c r="N36" i="2"/>
  <c r="O36" i="2"/>
  <c r="P36" i="2"/>
  <c r="Q36" i="2"/>
  <c r="R36" i="2"/>
  <c r="J37" i="2"/>
  <c r="K37" i="2"/>
  <c r="L37" i="2"/>
  <c r="M37" i="2"/>
  <c r="N37" i="2"/>
  <c r="O37" i="2"/>
  <c r="P37" i="2"/>
  <c r="Q37" i="2"/>
  <c r="R37" i="2"/>
  <c r="R26" i="2"/>
  <c r="R40" i="2" s="1"/>
  <c r="Q26" i="2"/>
  <c r="P26" i="2"/>
  <c r="O26" i="2"/>
  <c r="O40" i="2" s="1"/>
  <c r="N26" i="2"/>
  <c r="M26" i="2"/>
  <c r="L26" i="2"/>
  <c r="K26" i="2"/>
  <c r="J26" i="2"/>
  <c r="J40" i="2" s="1"/>
  <c r="I29" i="2"/>
  <c r="I26" i="2"/>
  <c r="I35" i="2"/>
  <c r="R23" i="2"/>
  <c r="Q23" i="2"/>
  <c r="P23" i="2"/>
  <c r="O23" i="2"/>
  <c r="N23" i="2"/>
  <c r="M23" i="2"/>
  <c r="L23" i="2"/>
  <c r="K23" i="2"/>
  <c r="J23" i="2"/>
  <c r="R22" i="2"/>
  <c r="Q22" i="2"/>
  <c r="P22" i="2"/>
  <c r="O22" i="2"/>
  <c r="N22" i="2"/>
  <c r="M22" i="2"/>
  <c r="L22" i="2"/>
  <c r="L17" i="2" s="1"/>
  <c r="K22" i="2"/>
  <c r="J22" i="2"/>
  <c r="R21" i="2"/>
  <c r="R17" i="2" s="1"/>
  <c r="Q21" i="2"/>
  <c r="P21" i="2"/>
  <c r="O21" i="2"/>
  <c r="N21" i="2"/>
  <c r="M21" i="2"/>
  <c r="L21" i="2"/>
  <c r="K21" i="2"/>
  <c r="J21" i="2"/>
  <c r="R20" i="2"/>
  <c r="R16" i="2" s="1"/>
  <c r="Q20" i="2"/>
  <c r="Q16" i="2" s="1"/>
  <c r="P20" i="2"/>
  <c r="P16" i="2" s="1"/>
  <c r="O20" i="2"/>
  <c r="O16" i="2" s="1"/>
  <c r="N20" i="2"/>
  <c r="N16" i="2" s="1"/>
  <c r="M20" i="2"/>
  <c r="M16" i="2" s="1"/>
  <c r="L20" i="2"/>
  <c r="L16" i="2" s="1"/>
  <c r="K20" i="2"/>
  <c r="K16" i="2" s="1"/>
  <c r="J20" i="2"/>
  <c r="G15" i="2"/>
  <c r="O17" i="2"/>
  <c r="G17" i="2"/>
  <c r="G16" i="2"/>
  <c r="R13" i="2"/>
  <c r="G13" i="2"/>
  <c r="R12" i="2"/>
  <c r="Q12" i="2"/>
  <c r="P12" i="2"/>
  <c r="O12" i="2"/>
  <c r="N12" i="2"/>
  <c r="M12" i="2"/>
  <c r="L12" i="2"/>
  <c r="K12" i="2"/>
  <c r="J12" i="2"/>
  <c r="R11" i="2"/>
  <c r="R10" i="2" s="1"/>
  <c r="R8" i="2" s="1"/>
  <c r="Q11" i="2"/>
  <c r="Q13" i="2" s="1"/>
  <c r="P11" i="2"/>
  <c r="P13" i="2" s="1"/>
  <c r="O11" i="2"/>
  <c r="O13" i="2" s="1"/>
  <c r="N11" i="2"/>
  <c r="N13" i="2" s="1"/>
  <c r="M11" i="2"/>
  <c r="L11" i="2"/>
  <c r="K11" i="2"/>
  <c r="K13" i="2" s="1"/>
  <c r="J11" i="2"/>
  <c r="J13" i="2" s="1"/>
  <c r="I11" i="2"/>
  <c r="R291" i="2"/>
  <c r="R284" i="2"/>
  <c r="R275" i="2"/>
  <c r="R69" i="2"/>
  <c r="Q284" i="2"/>
  <c r="Q275" i="2"/>
  <c r="Q201" i="2"/>
  <c r="N291" i="2"/>
  <c r="N69" i="2"/>
  <c r="N10" i="2"/>
  <c r="N8" i="2" s="1"/>
  <c r="M291" i="2"/>
  <c r="M275" i="2"/>
  <c r="L284" i="2"/>
  <c r="L275" i="2"/>
  <c r="K284" i="2"/>
  <c r="K275" i="2"/>
  <c r="K201" i="2"/>
  <c r="K10" i="2"/>
  <c r="K8" i="2" s="1"/>
  <c r="Q291" i="6"/>
  <c r="Q287" i="6"/>
  <c r="Q284" i="6"/>
  <c r="Q279" i="6"/>
  <c r="Q201" i="6"/>
  <c r="Q153" i="6"/>
  <c r="Q69" i="6"/>
  <c r="Q43" i="6"/>
  <c r="Q42" i="6"/>
  <c r="Q41" i="6"/>
  <c r="Q39" i="6" s="1"/>
  <c r="Q40" i="6"/>
  <c r="Q38" i="6"/>
  <c r="Q25" i="6"/>
  <c r="Q10" i="6"/>
  <c r="Q8" i="6" s="1"/>
  <c r="P291" i="6"/>
  <c r="P287" i="6"/>
  <c r="P284" i="6"/>
  <c r="P279" i="6"/>
  <c r="P192" i="6"/>
  <c r="P43" i="6"/>
  <c r="P42" i="6"/>
  <c r="P41" i="6"/>
  <c r="P40" i="6"/>
  <c r="P38" i="6"/>
  <c r="P25" i="6"/>
  <c r="P19" i="6"/>
  <c r="P10" i="6"/>
  <c r="P8" i="6" s="1"/>
  <c r="O291" i="6"/>
  <c r="O287" i="6"/>
  <c r="O284" i="6"/>
  <c r="O279" i="6"/>
  <c r="O157" i="6"/>
  <c r="O69" i="6"/>
  <c r="O43" i="6"/>
  <c r="O42" i="6"/>
  <c r="O41" i="6"/>
  <c r="O40" i="6"/>
  <c r="O39" i="6" s="1"/>
  <c r="O38" i="6"/>
  <c r="O25" i="6"/>
  <c r="O10" i="6"/>
  <c r="O8" i="6" s="1"/>
  <c r="N291" i="6"/>
  <c r="N284" i="6"/>
  <c r="N275" i="6"/>
  <c r="N235" i="6"/>
  <c r="N201" i="6"/>
  <c r="N69" i="6"/>
  <c r="N43" i="6"/>
  <c r="N42" i="6"/>
  <c r="N41" i="6"/>
  <c r="N40" i="6"/>
  <c r="N39" i="6" s="1"/>
  <c r="N38" i="6"/>
  <c r="N25" i="6"/>
  <c r="N10" i="6"/>
  <c r="N8" i="6" s="1"/>
  <c r="M291" i="6"/>
  <c r="M284" i="6"/>
  <c r="M279" i="6"/>
  <c r="M275" i="6"/>
  <c r="M201" i="6"/>
  <c r="M153" i="6"/>
  <c r="M43" i="6"/>
  <c r="M42" i="6"/>
  <c r="M41" i="6"/>
  <c r="M39" i="6" s="1"/>
  <c r="M40" i="6"/>
  <c r="M38" i="6"/>
  <c r="M25" i="6"/>
  <c r="L291" i="6"/>
  <c r="L287" i="6"/>
  <c r="L284" i="6"/>
  <c r="L279" i="6"/>
  <c r="L275" i="6"/>
  <c r="L222" i="6"/>
  <c r="L201" i="6"/>
  <c r="L153" i="6"/>
  <c r="L75" i="6"/>
  <c r="L45" i="6"/>
  <c r="L43" i="6"/>
  <c r="L42" i="6"/>
  <c r="L41" i="6"/>
  <c r="L39" i="6" s="1"/>
  <c r="L40" i="6"/>
  <c r="L38" i="6"/>
  <c r="L25" i="6"/>
  <c r="K291" i="6"/>
  <c r="K287" i="6"/>
  <c r="K275" i="6"/>
  <c r="K201" i="6"/>
  <c r="K153" i="6"/>
  <c r="K137" i="6"/>
  <c r="K43" i="6"/>
  <c r="K42" i="6"/>
  <c r="K41" i="6"/>
  <c r="K39" i="6" s="1"/>
  <c r="K40" i="6"/>
  <c r="K38" i="6"/>
  <c r="K25" i="6"/>
  <c r="J291" i="6"/>
  <c r="J275" i="6"/>
  <c r="J222" i="6"/>
  <c r="J201" i="6"/>
  <c r="J153" i="6"/>
  <c r="J69" i="6"/>
  <c r="J45" i="6"/>
  <c r="J43" i="6"/>
  <c r="J42" i="6"/>
  <c r="J41" i="6"/>
  <c r="J39" i="6" s="1"/>
  <c r="J40" i="6"/>
  <c r="J38" i="6"/>
  <c r="J25" i="6"/>
  <c r="I291" i="6"/>
  <c r="I284" i="6"/>
  <c r="I275" i="6"/>
  <c r="I222" i="6"/>
  <c r="I201" i="6"/>
  <c r="I69" i="6"/>
  <c r="I45" i="6"/>
  <c r="I43" i="6"/>
  <c r="I42" i="6"/>
  <c r="I41" i="6"/>
  <c r="I40" i="6"/>
  <c r="I39" i="6" s="1"/>
  <c r="I38" i="6"/>
  <c r="I25" i="6"/>
  <c r="E69" i="6"/>
  <c r="D69" i="6"/>
  <c r="E50" i="6"/>
  <c r="D50" i="6"/>
  <c r="D45" i="6"/>
  <c r="F48" i="6"/>
  <c r="G48" i="6"/>
  <c r="H48" i="6"/>
  <c r="E45" i="6"/>
  <c r="E59" i="6"/>
  <c r="D59" i="6"/>
  <c r="D8" i="6"/>
  <c r="E10" i="6"/>
  <c r="E8" i="6" s="1"/>
  <c r="D10" i="6"/>
  <c r="F11" i="6"/>
  <c r="E19" i="6"/>
  <c r="D19" i="6"/>
  <c r="E40" i="6"/>
  <c r="F40" i="6"/>
  <c r="G40" i="6"/>
  <c r="H40" i="6"/>
  <c r="E41" i="6"/>
  <c r="F41" i="6"/>
  <c r="G41" i="6"/>
  <c r="H41" i="6"/>
  <c r="E42" i="6"/>
  <c r="F42" i="6"/>
  <c r="G42" i="6"/>
  <c r="H42" i="6"/>
  <c r="E43" i="6"/>
  <c r="F43" i="6"/>
  <c r="G43" i="6"/>
  <c r="H43" i="6"/>
  <c r="D43" i="6"/>
  <c r="D42" i="6"/>
  <c r="D41" i="6"/>
  <c r="D40" i="6"/>
  <c r="H26" i="2"/>
  <c r="H27" i="2"/>
  <c r="H28" i="2"/>
  <c r="H29" i="2"/>
  <c r="H41" i="2" s="1"/>
  <c r="H30" i="2"/>
  <c r="H31" i="2"/>
  <c r="H32" i="2"/>
  <c r="H33" i="2"/>
  <c r="H34" i="2"/>
  <c r="H35" i="2"/>
  <c r="H36" i="2"/>
  <c r="H37" i="2"/>
  <c r="H20" i="2"/>
  <c r="H16" i="2" s="1"/>
  <c r="L40" i="2" l="1"/>
  <c r="O84" i="2"/>
  <c r="O182" i="2"/>
  <c r="O192" i="2"/>
  <c r="O257" i="2"/>
  <c r="M69" i="2"/>
  <c r="Q287" i="2"/>
  <c r="L13" i="6"/>
  <c r="Q19" i="6"/>
  <c r="N40" i="2"/>
  <c r="K69" i="2"/>
  <c r="M13" i="6"/>
  <c r="L17" i="6"/>
  <c r="O146" i="2"/>
  <c r="O275" i="2"/>
  <c r="O222" i="2"/>
  <c r="P40" i="2"/>
  <c r="J19" i="6"/>
  <c r="L13" i="2"/>
  <c r="M43" i="2"/>
  <c r="O157" i="2"/>
  <c r="O235" i="2"/>
  <c r="Q13" i="6"/>
  <c r="J19" i="2"/>
  <c r="M17" i="2"/>
  <c r="I10" i="6"/>
  <c r="I8" i="6" s="1"/>
  <c r="O169" i="2"/>
  <c r="O201" i="2"/>
  <c r="N43" i="2"/>
  <c r="N39" i="2" s="1"/>
  <c r="K43" i="2"/>
  <c r="J13" i="6"/>
  <c r="N42" i="2"/>
  <c r="J43" i="2"/>
  <c r="M42" i="2"/>
  <c r="J41" i="2"/>
  <c r="O75" i="2"/>
  <c r="O113" i="2"/>
  <c r="O173" i="2"/>
  <c r="O206" i="2"/>
  <c r="O205" i="2" s="1"/>
  <c r="O248" i="2"/>
  <c r="L43" i="2"/>
  <c r="O42" i="2"/>
  <c r="R41" i="2"/>
  <c r="O279" i="2"/>
  <c r="O17" i="6"/>
  <c r="L19" i="6"/>
  <c r="Q41" i="2"/>
  <c r="P41" i="2"/>
  <c r="J25" i="2"/>
  <c r="O41" i="2"/>
  <c r="J113" i="2"/>
  <c r="M120" i="2"/>
  <c r="J173" i="2"/>
  <c r="P275" i="2"/>
  <c r="J279" i="2"/>
  <c r="K40" i="2"/>
  <c r="K42" i="2"/>
  <c r="N41" i="2"/>
  <c r="M287" i="2"/>
  <c r="M274" i="2" s="1"/>
  <c r="O13" i="6"/>
  <c r="I19" i="6"/>
  <c r="H43" i="2"/>
  <c r="J42" i="2"/>
  <c r="M41" i="2"/>
  <c r="O104" i="2"/>
  <c r="O120" i="2"/>
  <c r="P13" i="6"/>
  <c r="R43" i="2"/>
  <c r="Q43" i="2"/>
  <c r="K75" i="6"/>
  <c r="H42" i="2"/>
  <c r="O43" i="2"/>
  <c r="R42" i="2"/>
  <c r="M13" i="2"/>
  <c r="Q40" i="2"/>
  <c r="Q42" i="2"/>
  <c r="I13" i="6"/>
  <c r="P42" i="2"/>
  <c r="O137" i="2"/>
  <c r="P45" i="6"/>
  <c r="M50" i="6"/>
  <c r="P50" i="6"/>
  <c r="J50" i="6"/>
  <c r="J59" i="6"/>
  <c r="P59" i="6"/>
  <c r="M59" i="6"/>
  <c r="M69" i="6"/>
  <c r="P75" i="6"/>
  <c r="M84" i="6"/>
  <c r="P84" i="6"/>
  <c r="J84" i="6"/>
  <c r="J104" i="6"/>
  <c r="P104" i="6"/>
  <c r="M104" i="6"/>
  <c r="P113" i="6"/>
  <c r="M113" i="6"/>
  <c r="J113" i="6"/>
  <c r="M120" i="6"/>
  <c r="J120" i="6"/>
  <c r="P120" i="6"/>
  <c r="P153" i="6"/>
  <c r="M157" i="6"/>
  <c r="J157" i="6"/>
  <c r="P157" i="6"/>
  <c r="M173" i="6"/>
  <c r="P173" i="6"/>
  <c r="J173" i="6"/>
  <c r="J182" i="6"/>
  <c r="J168" i="6" s="1"/>
  <c r="P182" i="6"/>
  <c r="M182" i="6"/>
  <c r="J192" i="6"/>
  <c r="M192" i="6"/>
  <c r="P201" i="6"/>
  <c r="M206" i="6"/>
  <c r="P206" i="6"/>
  <c r="J206" i="6"/>
  <c r="P222" i="6"/>
  <c r="M222" i="6"/>
  <c r="P235" i="6"/>
  <c r="M235" i="6"/>
  <c r="J235" i="6"/>
  <c r="M248" i="6"/>
  <c r="P248" i="6"/>
  <c r="J248" i="6"/>
  <c r="J257" i="6"/>
  <c r="P257" i="6"/>
  <c r="M257" i="6"/>
  <c r="P275" i="6"/>
  <c r="P274" i="6" s="1"/>
  <c r="J279" i="6"/>
  <c r="M287" i="6"/>
  <c r="J287" i="6"/>
  <c r="Y73" i="1"/>
  <c r="W73" i="1"/>
  <c r="Z73" i="1"/>
  <c r="X73" i="1"/>
  <c r="O168" i="2"/>
  <c r="K137" i="2"/>
  <c r="N17" i="6"/>
  <c r="N15" i="6" s="1"/>
  <c r="O248" i="6"/>
  <c r="L248" i="6"/>
  <c r="I248" i="6"/>
  <c r="I279" i="6"/>
  <c r="M75" i="2"/>
  <c r="J17" i="6"/>
  <c r="J15" i="6" s="1"/>
  <c r="M17" i="6"/>
  <c r="M15" i="6" s="1"/>
  <c r="Q84" i="6"/>
  <c r="K84" i="6"/>
  <c r="Q113" i="6"/>
  <c r="N113" i="6"/>
  <c r="K113" i="6"/>
  <c r="Q137" i="6"/>
  <c r="Q192" i="6"/>
  <c r="N192" i="6"/>
  <c r="K192" i="6"/>
  <c r="Q206" i="6"/>
  <c r="N206" i="6"/>
  <c r="N205" i="6" s="1"/>
  <c r="K206" i="6"/>
  <c r="Q257" i="6"/>
  <c r="N257" i="6"/>
  <c r="L75" i="2"/>
  <c r="L182" i="2"/>
  <c r="K10" i="6"/>
  <c r="K8" i="6" s="1"/>
  <c r="K13" i="6"/>
  <c r="P137" i="6"/>
  <c r="M137" i="6"/>
  <c r="J16" i="2"/>
  <c r="Q169" i="2"/>
  <c r="K19" i="6"/>
  <c r="Q10" i="2"/>
  <c r="Q8" i="2" s="1"/>
  <c r="I75" i="6"/>
  <c r="I74" i="6" s="1"/>
  <c r="Q104" i="6"/>
  <c r="N104" i="6"/>
  <c r="K104" i="6"/>
  <c r="Q157" i="6"/>
  <c r="N157" i="6"/>
  <c r="K157" i="6"/>
  <c r="Q222" i="6"/>
  <c r="N222" i="6"/>
  <c r="K222" i="6"/>
  <c r="Q17" i="2"/>
  <c r="Q15" i="2" s="1"/>
  <c r="L157" i="2"/>
  <c r="I17" i="6"/>
  <c r="I15" i="6" s="1"/>
  <c r="J75" i="6"/>
  <c r="H40" i="2"/>
  <c r="P15" i="6"/>
  <c r="L206" i="6"/>
  <c r="I206" i="6"/>
  <c r="O206" i="6"/>
  <c r="Q120" i="6"/>
  <c r="N120" i="6"/>
  <c r="K235" i="6"/>
  <c r="L84" i="2"/>
  <c r="L169" i="2"/>
  <c r="R222" i="2"/>
  <c r="L222" i="2"/>
  <c r="O235" i="6"/>
  <c r="L235" i="6"/>
  <c r="I235" i="6"/>
  <c r="I205" i="6" s="1"/>
  <c r="Q50" i="6"/>
  <c r="N50" i="6"/>
  <c r="K50" i="6"/>
  <c r="Q59" i="6"/>
  <c r="N59" i="6"/>
  <c r="K59" i="6"/>
  <c r="Q173" i="6"/>
  <c r="Q168" i="6" s="1"/>
  <c r="K173" i="6"/>
  <c r="Q182" i="6"/>
  <c r="N182" i="6"/>
  <c r="K182" i="6"/>
  <c r="K168" i="6" s="1"/>
  <c r="Q248" i="6"/>
  <c r="N248" i="6"/>
  <c r="K248" i="6"/>
  <c r="Q275" i="6"/>
  <c r="K279" i="6"/>
  <c r="K274" i="6" s="1"/>
  <c r="N274" i="6"/>
  <c r="M274" i="6"/>
  <c r="Q274" i="6"/>
  <c r="L168" i="6"/>
  <c r="P168" i="6"/>
  <c r="N173" i="6"/>
  <c r="O173" i="6"/>
  <c r="O168" i="6" s="1"/>
  <c r="L136" i="6"/>
  <c r="K136" i="6"/>
  <c r="J137" i="6"/>
  <c r="J136" i="6" s="1"/>
  <c r="N137" i="6"/>
  <c r="N136" i="6" s="1"/>
  <c r="M75" i="6"/>
  <c r="N75" i="6"/>
  <c r="N74" i="6" s="1"/>
  <c r="L74" i="6"/>
  <c r="Q17" i="6"/>
  <c r="Q15" i="6" s="1"/>
  <c r="K17" i="6"/>
  <c r="K15" i="6" s="1"/>
  <c r="L15" i="6"/>
  <c r="O15" i="6"/>
  <c r="K257" i="2"/>
  <c r="L235" i="2"/>
  <c r="R235" i="2"/>
  <c r="J201" i="2"/>
  <c r="N201" i="2"/>
  <c r="P201" i="2"/>
  <c r="K173" i="2"/>
  <c r="K169" i="2"/>
  <c r="N169" i="2"/>
  <c r="J153" i="2"/>
  <c r="N146" i="2"/>
  <c r="P75" i="2"/>
  <c r="Q69" i="2"/>
  <c r="K45" i="2"/>
  <c r="N17" i="2"/>
  <c r="N15" i="2" s="1"/>
  <c r="J45" i="2"/>
  <c r="R39" i="2"/>
  <c r="M45" i="2"/>
  <c r="M15" i="2"/>
  <c r="K17" i="2"/>
  <c r="K15" i="2" s="1"/>
  <c r="P17" i="2"/>
  <c r="P15" i="2" s="1"/>
  <c r="J17" i="2"/>
  <c r="J15" i="2" s="1"/>
  <c r="R15" i="2"/>
  <c r="P19" i="2"/>
  <c r="O15" i="2"/>
  <c r="L15" i="2"/>
  <c r="R279" i="2"/>
  <c r="R84" i="2"/>
  <c r="R146" i="2"/>
  <c r="R25" i="2"/>
  <c r="R75" i="2"/>
  <c r="R182" i="2"/>
  <c r="R169" i="2"/>
  <c r="Q25" i="2"/>
  <c r="R120" i="2"/>
  <c r="N279" i="2"/>
  <c r="P69" i="2"/>
  <c r="R113" i="2"/>
  <c r="R206" i="2"/>
  <c r="O69" i="2"/>
  <c r="P182" i="2"/>
  <c r="Q75" i="2"/>
  <c r="Q182" i="2"/>
  <c r="N287" i="2"/>
  <c r="P104" i="2"/>
  <c r="Q45" i="2"/>
  <c r="R59" i="2"/>
  <c r="N173" i="2"/>
  <c r="N206" i="2"/>
  <c r="Q137" i="2"/>
  <c r="P153" i="2"/>
  <c r="P279" i="2"/>
  <c r="Q173" i="2"/>
  <c r="Q206" i="2"/>
  <c r="Q279" i="2"/>
  <c r="Q274" i="2" s="1"/>
  <c r="R45" i="2"/>
  <c r="R104" i="2"/>
  <c r="R248" i="2"/>
  <c r="N113" i="2"/>
  <c r="Q50" i="2"/>
  <c r="Q120" i="2"/>
  <c r="Q157" i="2"/>
  <c r="R153" i="2"/>
  <c r="R287" i="2"/>
  <c r="R192" i="2"/>
  <c r="Q248" i="2"/>
  <c r="R137" i="2"/>
  <c r="Q257" i="2"/>
  <c r="N104" i="2"/>
  <c r="Q84" i="2"/>
  <c r="Q192" i="2"/>
  <c r="Q235" i="2"/>
  <c r="R19" i="2"/>
  <c r="R50" i="2"/>
  <c r="R157" i="2"/>
  <c r="R173" i="2"/>
  <c r="N59" i="2"/>
  <c r="Q19" i="2"/>
  <c r="Q113" i="2"/>
  <c r="Q222" i="2"/>
  <c r="R257" i="2"/>
  <c r="K104" i="2"/>
  <c r="K153" i="2"/>
  <c r="L10" i="2"/>
  <c r="L8" i="2" s="1"/>
  <c r="L59" i="2"/>
  <c r="M113" i="2"/>
  <c r="M222" i="2"/>
  <c r="M279" i="2"/>
  <c r="N120" i="2"/>
  <c r="N192" i="2"/>
  <c r="O10" i="2"/>
  <c r="O8" i="2" s="1"/>
  <c r="O59" i="2"/>
  <c r="P59" i="2"/>
  <c r="M235" i="2"/>
  <c r="N257" i="2"/>
  <c r="J10" i="2"/>
  <c r="J8" i="2" s="1"/>
  <c r="J192" i="2"/>
  <c r="K206" i="2"/>
  <c r="K248" i="2"/>
  <c r="L120" i="2"/>
  <c r="L287" i="2"/>
  <c r="M84" i="2"/>
  <c r="N45" i="2"/>
  <c r="N182" i="2"/>
  <c r="P10" i="2"/>
  <c r="P8" i="2" s="1"/>
  <c r="J84" i="2"/>
  <c r="N75" i="2"/>
  <c r="P113" i="2"/>
  <c r="J248" i="2"/>
  <c r="K19" i="2"/>
  <c r="K235" i="2"/>
  <c r="L45" i="2"/>
  <c r="L104" i="2"/>
  <c r="L248" i="2"/>
  <c r="M25" i="2"/>
  <c r="M39" i="2"/>
  <c r="M192" i="2"/>
  <c r="O45" i="2"/>
  <c r="P45" i="2"/>
  <c r="P146" i="2"/>
  <c r="P257" i="2"/>
  <c r="J120" i="2"/>
  <c r="J235" i="2"/>
  <c r="K222" i="2"/>
  <c r="L137" i="2"/>
  <c r="P137" i="2"/>
  <c r="J59" i="2"/>
  <c r="J104" i="2"/>
  <c r="J222" i="2"/>
  <c r="K84" i="2"/>
  <c r="K192" i="2"/>
  <c r="K279" i="2"/>
  <c r="K274" i="2" s="1"/>
  <c r="L201" i="2"/>
  <c r="M10" i="2"/>
  <c r="M8" i="2" s="1"/>
  <c r="M59" i="2"/>
  <c r="M146" i="2"/>
  <c r="N50" i="2"/>
  <c r="N84" i="2"/>
  <c r="N157" i="2"/>
  <c r="P169" i="2"/>
  <c r="Q146" i="2"/>
  <c r="K50" i="2"/>
  <c r="K113" i="2"/>
  <c r="K157" i="2"/>
  <c r="L173" i="2"/>
  <c r="L257" i="2"/>
  <c r="M182" i="2"/>
  <c r="O50" i="2"/>
  <c r="P50" i="2"/>
  <c r="P120" i="2"/>
  <c r="P173" i="2"/>
  <c r="J137" i="2"/>
  <c r="L19" i="2"/>
  <c r="M104" i="2"/>
  <c r="N137" i="2"/>
  <c r="N248" i="2"/>
  <c r="O19" i="2"/>
  <c r="P157" i="2"/>
  <c r="P206" i="2"/>
  <c r="J75" i="2"/>
  <c r="J257" i="2"/>
  <c r="K25" i="2"/>
  <c r="K146" i="2"/>
  <c r="L50" i="2"/>
  <c r="L206" i="2"/>
  <c r="N25" i="2"/>
  <c r="N235" i="2"/>
  <c r="P84" i="2"/>
  <c r="J50" i="2"/>
  <c r="J182" i="2"/>
  <c r="J275" i="2"/>
  <c r="K75" i="2"/>
  <c r="K182" i="2"/>
  <c r="L113" i="2"/>
  <c r="L279" i="2"/>
  <c r="M137" i="2"/>
  <c r="M153" i="2"/>
  <c r="M201" i="2"/>
  <c r="M257" i="2"/>
  <c r="N19" i="2"/>
  <c r="N222" i="2"/>
  <c r="P192" i="2"/>
  <c r="P248" i="2"/>
  <c r="K120" i="2"/>
  <c r="P235" i="2"/>
  <c r="J157" i="2"/>
  <c r="J206" i="2"/>
  <c r="L25" i="2"/>
  <c r="L39" i="2"/>
  <c r="L146" i="2"/>
  <c r="L192" i="2"/>
  <c r="M19" i="2"/>
  <c r="M157" i="2"/>
  <c r="M173" i="2"/>
  <c r="M206" i="2"/>
  <c r="O25" i="2"/>
  <c r="P25" i="2"/>
  <c r="P222" i="2"/>
  <c r="P287" i="2"/>
  <c r="P274" i="2" s="1"/>
  <c r="O74" i="6"/>
  <c r="P39" i="6"/>
  <c r="O136" i="6"/>
  <c r="L274" i="6"/>
  <c r="O274" i="6"/>
  <c r="I136" i="6"/>
  <c r="I274" i="6"/>
  <c r="I168" i="6"/>
  <c r="F38" i="6"/>
  <c r="G38" i="6"/>
  <c r="H38" i="6"/>
  <c r="G25" i="6"/>
  <c r="H292" i="6"/>
  <c r="H291" i="6" s="1"/>
  <c r="G292" i="6"/>
  <c r="G291" i="6" s="1"/>
  <c r="F292" i="6"/>
  <c r="F289" i="6"/>
  <c r="G289" i="6"/>
  <c r="G287" i="6" s="1"/>
  <c r="H289" i="6"/>
  <c r="H288" i="6"/>
  <c r="G288" i="6"/>
  <c r="F288" i="6"/>
  <c r="H285" i="6"/>
  <c r="G285" i="6"/>
  <c r="G284" i="6" s="1"/>
  <c r="F285" i="6"/>
  <c r="F284" i="6" s="1"/>
  <c r="F281" i="6"/>
  <c r="G281" i="6"/>
  <c r="H281" i="6"/>
  <c r="F282" i="6"/>
  <c r="G282" i="6"/>
  <c r="H282" i="6"/>
  <c r="H280" i="6"/>
  <c r="G280" i="6"/>
  <c r="F280" i="6"/>
  <c r="F277" i="6"/>
  <c r="G277" i="6"/>
  <c r="H277" i="6"/>
  <c r="H276" i="6"/>
  <c r="G276" i="6"/>
  <c r="F276" i="6"/>
  <c r="F275" i="6" s="1"/>
  <c r="F259" i="6"/>
  <c r="G259" i="6"/>
  <c r="H259" i="6"/>
  <c r="F260" i="6"/>
  <c r="G260" i="6"/>
  <c r="H260" i="6"/>
  <c r="F261" i="6"/>
  <c r="G261" i="6"/>
  <c r="H261" i="6"/>
  <c r="F262" i="6"/>
  <c r="G262" i="6"/>
  <c r="H262" i="6"/>
  <c r="F263" i="6"/>
  <c r="G263" i="6"/>
  <c r="H263" i="6"/>
  <c r="F264" i="6"/>
  <c r="G264" i="6"/>
  <c r="H264" i="6"/>
  <c r="F265" i="6"/>
  <c r="G265" i="6"/>
  <c r="H265" i="6"/>
  <c r="F266" i="6"/>
  <c r="G266" i="6"/>
  <c r="H266" i="6"/>
  <c r="F267" i="6"/>
  <c r="G267" i="6"/>
  <c r="H267" i="6"/>
  <c r="F268" i="6"/>
  <c r="G268" i="6"/>
  <c r="H268" i="6"/>
  <c r="F269" i="6"/>
  <c r="G269" i="6"/>
  <c r="H269" i="6"/>
  <c r="F270" i="6"/>
  <c r="G270" i="6"/>
  <c r="H270" i="6"/>
  <c r="F271" i="6"/>
  <c r="G271" i="6"/>
  <c r="H271" i="6"/>
  <c r="F272" i="6"/>
  <c r="G272" i="6"/>
  <c r="H272" i="6"/>
  <c r="H258" i="6"/>
  <c r="G258" i="6"/>
  <c r="F258" i="6"/>
  <c r="F250" i="6"/>
  <c r="G250" i="6"/>
  <c r="H250" i="6"/>
  <c r="F251" i="6"/>
  <c r="G251" i="6"/>
  <c r="H251" i="6"/>
  <c r="F252" i="6"/>
  <c r="G252" i="6"/>
  <c r="H252" i="6"/>
  <c r="F253" i="6"/>
  <c r="G253" i="6"/>
  <c r="H253" i="6"/>
  <c r="F254" i="6"/>
  <c r="G254" i="6"/>
  <c r="H254" i="6"/>
  <c r="F255" i="6"/>
  <c r="G255" i="6"/>
  <c r="H255" i="6"/>
  <c r="H249" i="6"/>
  <c r="G249" i="6"/>
  <c r="F249" i="6"/>
  <c r="F237" i="6"/>
  <c r="G237" i="6"/>
  <c r="H237" i="6"/>
  <c r="F238" i="6"/>
  <c r="G238" i="6"/>
  <c r="H238" i="6"/>
  <c r="F239" i="6"/>
  <c r="G239" i="6"/>
  <c r="H239" i="6"/>
  <c r="F240" i="6"/>
  <c r="G240" i="6"/>
  <c r="H240" i="6"/>
  <c r="F241" i="6"/>
  <c r="G241" i="6"/>
  <c r="H241" i="6"/>
  <c r="F242" i="6"/>
  <c r="G242" i="6"/>
  <c r="H242" i="6"/>
  <c r="F243" i="6"/>
  <c r="G243" i="6"/>
  <c r="H243" i="6"/>
  <c r="F244" i="6"/>
  <c r="G244" i="6"/>
  <c r="H244" i="6"/>
  <c r="F245" i="6"/>
  <c r="G245" i="6"/>
  <c r="H245" i="6"/>
  <c r="F246" i="6"/>
  <c r="G246" i="6"/>
  <c r="H246" i="6"/>
  <c r="H236" i="6"/>
  <c r="G236" i="6"/>
  <c r="F236" i="6"/>
  <c r="F224" i="6"/>
  <c r="G224" i="6"/>
  <c r="H224" i="6"/>
  <c r="F225" i="6"/>
  <c r="G225" i="6"/>
  <c r="H225" i="6"/>
  <c r="F226" i="6"/>
  <c r="G226" i="6"/>
  <c r="H226" i="6"/>
  <c r="F227" i="6"/>
  <c r="G227" i="6"/>
  <c r="H227" i="6"/>
  <c r="F228" i="6"/>
  <c r="G228" i="6"/>
  <c r="H228" i="6"/>
  <c r="F229" i="6"/>
  <c r="G229" i="6"/>
  <c r="H229" i="6"/>
  <c r="F230" i="6"/>
  <c r="G230" i="6"/>
  <c r="H230" i="6"/>
  <c r="F231" i="6"/>
  <c r="G231" i="6"/>
  <c r="H231" i="6"/>
  <c r="F232" i="6"/>
  <c r="G232" i="6"/>
  <c r="H232" i="6"/>
  <c r="F233" i="6"/>
  <c r="G233" i="6"/>
  <c r="H233" i="6"/>
  <c r="H223" i="6"/>
  <c r="G223" i="6"/>
  <c r="F223" i="6"/>
  <c r="F208" i="6"/>
  <c r="G208" i="6"/>
  <c r="H208" i="6"/>
  <c r="F209" i="6"/>
  <c r="G209" i="6"/>
  <c r="H209" i="6"/>
  <c r="F210" i="6"/>
  <c r="G210" i="6"/>
  <c r="H210" i="6"/>
  <c r="F211" i="6"/>
  <c r="G211" i="6"/>
  <c r="H211" i="6"/>
  <c r="F212" i="6"/>
  <c r="G212" i="6"/>
  <c r="H212" i="6"/>
  <c r="F213" i="6"/>
  <c r="G213" i="6"/>
  <c r="H213" i="6"/>
  <c r="F214" i="6"/>
  <c r="G214" i="6"/>
  <c r="H214" i="6"/>
  <c r="F215" i="6"/>
  <c r="G215" i="6"/>
  <c r="H215" i="6"/>
  <c r="F216" i="6"/>
  <c r="G216" i="6"/>
  <c r="H216" i="6"/>
  <c r="F217" i="6"/>
  <c r="G217" i="6"/>
  <c r="H217" i="6"/>
  <c r="F218" i="6"/>
  <c r="G218" i="6"/>
  <c r="H218" i="6"/>
  <c r="F219" i="6"/>
  <c r="G219" i="6"/>
  <c r="H219" i="6"/>
  <c r="F220" i="6"/>
  <c r="G220" i="6"/>
  <c r="H220" i="6"/>
  <c r="H207" i="6"/>
  <c r="G207" i="6"/>
  <c r="F207" i="6"/>
  <c r="F203" i="6"/>
  <c r="G203" i="6"/>
  <c r="H203" i="6"/>
  <c r="H202" i="6"/>
  <c r="G202" i="6"/>
  <c r="F202" i="6"/>
  <c r="F194" i="6"/>
  <c r="G194" i="6"/>
  <c r="H194" i="6"/>
  <c r="F195" i="6"/>
  <c r="G195" i="6"/>
  <c r="H195" i="6"/>
  <c r="F196" i="6"/>
  <c r="G196" i="6"/>
  <c r="H196" i="6"/>
  <c r="F197" i="6"/>
  <c r="G197" i="6"/>
  <c r="H197" i="6"/>
  <c r="F198" i="6"/>
  <c r="G198" i="6"/>
  <c r="H198" i="6"/>
  <c r="F199" i="6"/>
  <c r="G199" i="6"/>
  <c r="H199" i="6"/>
  <c r="H193" i="6"/>
  <c r="G193" i="6"/>
  <c r="F193" i="6"/>
  <c r="F184" i="6"/>
  <c r="G184" i="6"/>
  <c r="H184" i="6"/>
  <c r="F185" i="6"/>
  <c r="G185" i="6"/>
  <c r="H185" i="6"/>
  <c r="F186" i="6"/>
  <c r="G186" i="6"/>
  <c r="H186" i="6"/>
  <c r="F187" i="6"/>
  <c r="G187" i="6"/>
  <c r="H187" i="6"/>
  <c r="F188" i="6"/>
  <c r="G188" i="6"/>
  <c r="H188" i="6"/>
  <c r="F189" i="6"/>
  <c r="G189" i="6"/>
  <c r="H189" i="6"/>
  <c r="F190" i="6"/>
  <c r="G190" i="6"/>
  <c r="H190" i="6"/>
  <c r="H183" i="6"/>
  <c r="G183" i="6"/>
  <c r="F183" i="6"/>
  <c r="F175" i="6"/>
  <c r="G175" i="6"/>
  <c r="H175" i="6"/>
  <c r="F176" i="6"/>
  <c r="G176" i="6"/>
  <c r="H176" i="6"/>
  <c r="F177" i="6"/>
  <c r="G177" i="6"/>
  <c r="H177" i="6"/>
  <c r="F178" i="6"/>
  <c r="G178" i="6"/>
  <c r="H178" i="6"/>
  <c r="F179" i="6"/>
  <c r="G179" i="6"/>
  <c r="H179" i="6"/>
  <c r="F180" i="6"/>
  <c r="G180" i="6"/>
  <c r="H180" i="6"/>
  <c r="H174" i="6"/>
  <c r="G174" i="6"/>
  <c r="F174" i="6"/>
  <c r="F171" i="6"/>
  <c r="G171" i="6"/>
  <c r="H171" i="6"/>
  <c r="H170" i="6"/>
  <c r="G170" i="6"/>
  <c r="F170" i="6"/>
  <c r="F159" i="6"/>
  <c r="G159" i="6"/>
  <c r="H159" i="6"/>
  <c r="F160" i="6"/>
  <c r="G160" i="6"/>
  <c r="H160" i="6"/>
  <c r="F161" i="6"/>
  <c r="G161" i="6"/>
  <c r="H161" i="6"/>
  <c r="F162" i="6"/>
  <c r="G162" i="6"/>
  <c r="H162" i="6"/>
  <c r="F163" i="6"/>
  <c r="G163" i="6"/>
  <c r="H163" i="6"/>
  <c r="F164" i="6"/>
  <c r="G164" i="6"/>
  <c r="H164" i="6"/>
  <c r="F165" i="6"/>
  <c r="G165" i="6"/>
  <c r="H165" i="6"/>
  <c r="F166" i="6"/>
  <c r="G166" i="6"/>
  <c r="H166" i="6"/>
  <c r="H158" i="6"/>
  <c r="G158" i="6"/>
  <c r="F158" i="6"/>
  <c r="F155" i="6"/>
  <c r="G155" i="6"/>
  <c r="H155" i="6"/>
  <c r="H154" i="6"/>
  <c r="G154" i="6"/>
  <c r="F154" i="6"/>
  <c r="F148" i="6"/>
  <c r="G148" i="6"/>
  <c r="H148" i="6"/>
  <c r="F149" i="6"/>
  <c r="G149" i="6"/>
  <c r="H149" i="6"/>
  <c r="F150" i="6"/>
  <c r="G150" i="6"/>
  <c r="H150" i="6"/>
  <c r="F151" i="6"/>
  <c r="G151" i="6"/>
  <c r="H151" i="6"/>
  <c r="H147" i="6"/>
  <c r="G147" i="6"/>
  <c r="F147" i="6"/>
  <c r="F139" i="6"/>
  <c r="G139" i="6"/>
  <c r="H139" i="6"/>
  <c r="F140" i="6"/>
  <c r="G140" i="6"/>
  <c r="H140" i="6"/>
  <c r="F141" i="6"/>
  <c r="G141" i="6"/>
  <c r="H141" i="6"/>
  <c r="F142" i="6"/>
  <c r="G142" i="6"/>
  <c r="H142" i="6"/>
  <c r="F143" i="6"/>
  <c r="G143" i="6"/>
  <c r="H143" i="6"/>
  <c r="F144" i="6"/>
  <c r="G144" i="6"/>
  <c r="H144" i="6"/>
  <c r="H138" i="6"/>
  <c r="G138" i="6"/>
  <c r="F138" i="6"/>
  <c r="F122" i="6"/>
  <c r="G122" i="6"/>
  <c r="H122" i="6"/>
  <c r="F123" i="6"/>
  <c r="G123" i="6"/>
  <c r="H123" i="6"/>
  <c r="F124" i="6"/>
  <c r="G124" i="6"/>
  <c r="H124" i="6"/>
  <c r="F125" i="6"/>
  <c r="G125" i="6"/>
  <c r="H125" i="6"/>
  <c r="F126" i="6"/>
  <c r="G126" i="6"/>
  <c r="H126" i="6"/>
  <c r="F127" i="6"/>
  <c r="G127" i="6"/>
  <c r="H127" i="6"/>
  <c r="F128" i="6"/>
  <c r="G128" i="6"/>
  <c r="H128" i="6"/>
  <c r="F129" i="6"/>
  <c r="G129" i="6"/>
  <c r="H129" i="6"/>
  <c r="F130" i="6"/>
  <c r="G130" i="6"/>
  <c r="H130" i="6"/>
  <c r="F131" i="6"/>
  <c r="G131" i="6"/>
  <c r="H131" i="6"/>
  <c r="F132" i="6"/>
  <c r="G132" i="6"/>
  <c r="H132" i="6"/>
  <c r="F133" i="6"/>
  <c r="G133" i="6"/>
  <c r="H133" i="6"/>
  <c r="F134" i="6"/>
  <c r="G134" i="6"/>
  <c r="H134" i="6"/>
  <c r="H121" i="6"/>
  <c r="G121" i="6"/>
  <c r="F121" i="6"/>
  <c r="F115" i="6"/>
  <c r="G115" i="6"/>
  <c r="H115" i="6"/>
  <c r="F116" i="6"/>
  <c r="G116" i="6"/>
  <c r="H116" i="6"/>
  <c r="F117" i="6"/>
  <c r="G117" i="6"/>
  <c r="H117" i="6"/>
  <c r="F118" i="6"/>
  <c r="G118" i="6"/>
  <c r="H118" i="6"/>
  <c r="H114" i="6"/>
  <c r="G114" i="6"/>
  <c r="F114" i="6"/>
  <c r="F106" i="6"/>
  <c r="G106" i="6"/>
  <c r="H106" i="6"/>
  <c r="F107" i="6"/>
  <c r="G107" i="6"/>
  <c r="H107" i="6"/>
  <c r="F108" i="6"/>
  <c r="G108" i="6"/>
  <c r="H108" i="6"/>
  <c r="F109" i="6"/>
  <c r="G109" i="6"/>
  <c r="H109" i="6"/>
  <c r="F110" i="6"/>
  <c r="G110" i="6"/>
  <c r="H110" i="6"/>
  <c r="F111" i="6"/>
  <c r="G111" i="6"/>
  <c r="H111" i="6"/>
  <c r="H105" i="6"/>
  <c r="G105" i="6"/>
  <c r="F105" i="6"/>
  <c r="F86" i="6"/>
  <c r="G86" i="6"/>
  <c r="H86" i="6"/>
  <c r="F87" i="6"/>
  <c r="G87" i="6"/>
  <c r="H87" i="6"/>
  <c r="F88" i="6"/>
  <c r="G88" i="6"/>
  <c r="H88" i="6"/>
  <c r="F89" i="6"/>
  <c r="G89" i="6"/>
  <c r="H89" i="6"/>
  <c r="F90" i="6"/>
  <c r="G90" i="6"/>
  <c r="H90" i="6"/>
  <c r="F91" i="6"/>
  <c r="G91" i="6"/>
  <c r="H91" i="6"/>
  <c r="F92" i="6"/>
  <c r="G92" i="6"/>
  <c r="H92" i="6"/>
  <c r="F93" i="6"/>
  <c r="G93" i="6"/>
  <c r="H93" i="6"/>
  <c r="F94" i="6"/>
  <c r="G94" i="6"/>
  <c r="H94" i="6"/>
  <c r="F95" i="6"/>
  <c r="G95" i="6"/>
  <c r="H95" i="6"/>
  <c r="F96" i="6"/>
  <c r="G96" i="6"/>
  <c r="H96" i="6"/>
  <c r="F97" i="6"/>
  <c r="G97" i="6"/>
  <c r="H97" i="6"/>
  <c r="F98" i="6"/>
  <c r="G98" i="6"/>
  <c r="H98" i="6"/>
  <c r="F99" i="6"/>
  <c r="G99" i="6"/>
  <c r="H99" i="6"/>
  <c r="F100" i="6"/>
  <c r="G100" i="6"/>
  <c r="H100" i="6"/>
  <c r="F101" i="6"/>
  <c r="G101" i="6"/>
  <c r="H101" i="6"/>
  <c r="F102" i="6"/>
  <c r="G102" i="6"/>
  <c r="H102" i="6"/>
  <c r="H85" i="6"/>
  <c r="G85" i="6"/>
  <c r="F85" i="6"/>
  <c r="F77" i="6"/>
  <c r="G77" i="6"/>
  <c r="H77" i="6"/>
  <c r="F78" i="6"/>
  <c r="G78" i="6"/>
  <c r="H78" i="6"/>
  <c r="F79" i="6"/>
  <c r="G79" i="6"/>
  <c r="H79" i="6"/>
  <c r="F80" i="6"/>
  <c r="G80" i="6"/>
  <c r="H80" i="6"/>
  <c r="F81" i="6"/>
  <c r="G81" i="6"/>
  <c r="H81" i="6"/>
  <c r="F82" i="6"/>
  <c r="G82" i="6"/>
  <c r="H82" i="6"/>
  <c r="H76" i="6"/>
  <c r="G76" i="6"/>
  <c r="F76" i="6"/>
  <c r="F71" i="6"/>
  <c r="G71" i="6"/>
  <c r="H71" i="6"/>
  <c r="H70" i="6"/>
  <c r="G70" i="6"/>
  <c r="F70" i="6"/>
  <c r="F61" i="6"/>
  <c r="G61" i="6"/>
  <c r="H61" i="6"/>
  <c r="F62" i="6"/>
  <c r="G62" i="6"/>
  <c r="H62" i="6"/>
  <c r="F63" i="6"/>
  <c r="G63" i="6"/>
  <c r="H63" i="6"/>
  <c r="F64" i="6"/>
  <c r="G64" i="6"/>
  <c r="H64" i="6"/>
  <c r="F65" i="6"/>
  <c r="G65" i="6"/>
  <c r="H65" i="6"/>
  <c r="F66" i="6"/>
  <c r="G66" i="6"/>
  <c r="H66" i="6"/>
  <c r="F67" i="6"/>
  <c r="G67" i="6"/>
  <c r="H67" i="6"/>
  <c r="H60" i="6"/>
  <c r="G60" i="6"/>
  <c r="F60" i="6"/>
  <c r="F52" i="6"/>
  <c r="G52" i="6"/>
  <c r="H52" i="6"/>
  <c r="F53" i="6"/>
  <c r="G53" i="6"/>
  <c r="H53" i="6"/>
  <c r="F54" i="6"/>
  <c r="G54" i="6"/>
  <c r="H54" i="6"/>
  <c r="F55" i="6"/>
  <c r="G55" i="6"/>
  <c r="H55" i="6"/>
  <c r="F56" i="6"/>
  <c r="G56" i="6"/>
  <c r="H56" i="6"/>
  <c r="F57" i="6"/>
  <c r="G57" i="6"/>
  <c r="H57" i="6"/>
  <c r="H51" i="6"/>
  <c r="G51" i="6"/>
  <c r="G50" i="6" s="1"/>
  <c r="F51" i="6"/>
  <c r="F47" i="6"/>
  <c r="G47" i="6"/>
  <c r="H47" i="6"/>
  <c r="H46" i="6"/>
  <c r="G46" i="6"/>
  <c r="F46" i="6"/>
  <c r="F21" i="6"/>
  <c r="G21" i="6"/>
  <c r="H21" i="6"/>
  <c r="F22" i="6"/>
  <c r="G22" i="6"/>
  <c r="H22" i="6"/>
  <c r="F23" i="6"/>
  <c r="G23" i="6"/>
  <c r="H23" i="6"/>
  <c r="H20" i="6"/>
  <c r="H16" i="6" s="1"/>
  <c r="G20" i="6"/>
  <c r="G16" i="6" s="1"/>
  <c r="F20" i="6"/>
  <c r="F16" i="6" s="1"/>
  <c r="H12" i="6"/>
  <c r="H13" i="6" s="1"/>
  <c r="G12" i="6"/>
  <c r="G11" i="6"/>
  <c r="G13" i="6" s="1"/>
  <c r="F12" i="6"/>
  <c r="F13" i="6" s="1"/>
  <c r="D25" i="6"/>
  <c r="E25" i="6"/>
  <c r="D75" i="6"/>
  <c r="E75" i="6"/>
  <c r="D84" i="6"/>
  <c r="E84" i="6"/>
  <c r="D104" i="6"/>
  <c r="E104" i="6"/>
  <c r="D113" i="6"/>
  <c r="E113" i="6"/>
  <c r="D120" i="6"/>
  <c r="E120" i="6"/>
  <c r="D137" i="6"/>
  <c r="E137" i="6"/>
  <c r="D146" i="6"/>
  <c r="E146" i="6"/>
  <c r="D153" i="6"/>
  <c r="E153" i="6"/>
  <c r="D157" i="6"/>
  <c r="E157" i="6"/>
  <c r="E169" i="6"/>
  <c r="D169" i="6"/>
  <c r="D173" i="6"/>
  <c r="E173" i="6"/>
  <c r="D182" i="6"/>
  <c r="E182" i="6"/>
  <c r="D192" i="6"/>
  <c r="E192" i="6"/>
  <c r="D201" i="6"/>
  <c r="E201" i="6"/>
  <c r="D206" i="6"/>
  <c r="E206" i="6"/>
  <c r="D222" i="6"/>
  <c r="E222" i="6"/>
  <c r="D235" i="6"/>
  <c r="E235" i="6"/>
  <c r="D248" i="6"/>
  <c r="E248" i="6"/>
  <c r="D257" i="6"/>
  <c r="E257" i="6"/>
  <c r="D275" i="6"/>
  <c r="E275" i="6"/>
  <c r="D279" i="6"/>
  <c r="E279" i="6"/>
  <c r="D284" i="6"/>
  <c r="E284" i="6"/>
  <c r="H284" i="6"/>
  <c r="D287" i="6"/>
  <c r="E287" i="6"/>
  <c r="D291" i="6"/>
  <c r="E291" i="6"/>
  <c r="F291" i="6"/>
  <c r="I292" i="2"/>
  <c r="I291" i="2" s="1"/>
  <c r="I289" i="2"/>
  <c r="I288" i="2"/>
  <c r="I285" i="2"/>
  <c r="I284" i="2" s="1"/>
  <c r="I281" i="2"/>
  <c r="I282" i="2"/>
  <c r="I280" i="2"/>
  <c r="I277" i="2"/>
  <c r="I276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58" i="2"/>
  <c r="I250" i="2"/>
  <c r="I251" i="2"/>
  <c r="I252" i="2"/>
  <c r="I253" i="2"/>
  <c r="I254" i="2"/>
  <c r="I255" i="2"/>
  <c r="I249" i="2"/>
  <c r="I237" i="2"/>
  <c r="I238" i="2"/>
  <c r="I239" i="2"/>
  <c r="I240" i="2"/>
  <c r="I241" i="2"/>
  <c r="I242" i="2"/>
  <c r="I243" i="2"/>
  <c r="I244" i="2"/>
  <c r="I245" i="2"/>
  <c r="I246" i="2"/>
  <c r="I236" i="2"/>
  <c r="I224" i="2"/>
  <c r="I225" i="2"/>
  <c r="I226" i="2"/>
  <c r="I227" i="2"/>
  <c r="I228" i="2"/>
  <c r="I229" i="2"/>
  <c r="I230" i="2"/>
  <c r="I231" i="2"/>
  <c r="I232" i="2"/>
  <c r="I233" i="2"/>
  <c r="I223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07" i="2"/>
  <c r="I203" i="2"/>
  <c r="I202" i="2"/>
  <c r="I194" i="2"/>
  <c r="I195" i="2"/>
  <c r="I196" i="2"/>
  <c r="I197" i="2"/>
  <c r="I198" i="2"/>
  <c r="I199" i="2"/>
  <c r="I193" i="2"/>
  <c r="I184" i="2"/>
  <c r="I185" i="2"/>
  <c r="I186" i="2"/>
  <c r="I187" i="2"/>
  <c r="I188" i="2"/>
  <c r="I189" i="2"/>
  <c r="I190" i="2"/>
  <c r="I183" i="2"/>
  <c r="I175" i="2"/>
  <c r="I176" i="2"/>
  <c r="I177" i="2"/>
  <c r="I178" i="2"/>
  <c r="I179" i="2"/>
  <c r="I180" i="2"/>
  <c r="I174" i="2"/>
  <c r="I171" i="2"/>
  <c r="I169" i="2" s="1"/>
  <c r="I170" i="2"/>
  <c r="I159" i="2"/>
  <c r="I160" i="2"/>
  <c r="I161" i="2"/>
  <c r="I162" i="2"/>
  <c r="I163" i="2"/>
  <c r="I164" i="2"/>
  <c r="I165" i="2"/>
  <c r="I166" i="2"/>
  <c r="I158" i="2"/>
  <c r="I155" i="2"/>
  <c r="I153" i="2" s="1"/>
  <c r="I154" i="2"/>
  <c r="I149" i="2"/>
  <c r="I150" i="2"/>
  <c r="I151" i="2"/>
  <c r="I148" i="2"/>
  <c r="I139" i="2"/>
  <c r="I140" i="2"/>
  <c r="I141" i="2"/>
  <c r="I142" i="2"/>
  <c r="I143" i="2"/>
  <c r="I144" i="2"/>
  <c r="I138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21" i="2"/>
  <c r="I115" i="2"/>
  <c r="I116" i="2"/>
  <c r="I117" i="2"/>
  <c r="I118" i="2"/>
  <c r="I114" i="2"/>
  <c r="I106" i="2"/>
  <c r="I107" i="2"/>
  <c r="I108" i="2"/>
  <c r="I109" i="2"/>
  <c r="I110" i="2"/>
  <c r="I111" i="2"/>
  <c r="I10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85" i="2"/>
  <c r="I76" i="2"/>
  <c r="I77" i="2"/>
  <c r="I78" i="2"/>
  <c r="I79" i="2"/>
  <c r="I80" i="2"/>
  <c r="I81" i="2"/>
  <c r="I82" i="2"/>
  <c r="I71" i="2"/>
  <c r="I70" i="2"/>
  <c r="I61" i="2"/>
  <c r="I62" i="2"/>
  <c r="I63" i="2"/>
  <c r="I64" i="2"/>
  <c r="I65" i="2"/>
  <c r="I66" i="2"/>
  <c r="I67" i="2"/>
  <c r="I60" i="2"/>
  <c r="I52" i="2"/>
  <c r="I53" i="2"/>
  <c r="I54" i="2"/>
  <c r="I55" i="2"/>
  <c r="I56" i="2"/>
  <c r="I57" i="2"/>
  <c r="I51" i="2"/>
  <c r="I47" i="2"/>
  <c r="I48" i="2"/>
  <c r="I46" i="2"/>
  <c r="I27" i="2"/>
  <c r="I40" i="2" s="1"/>
  <c r="I28" i="2"/>
  <c r="I30" i="2"/>
  <c r="I31" i="2"/>
  <c r="I32" i="2"/>
  <c r="I33" i="2"/>
  <c r="I34" i="2"/>
  <c r="I36" i="2"/>
  <c r="I37" i="2"/>
  <c r="I20" i="2"/>
  <c r="I16" i="2" s="1"/>
  <c r="I21" i="2"/>
  <c r="I22" i="2"/>
  <c r="I23" i="2"/>
  <c r="I12" i="2"/>
  <c r="I10" i="2" s="1"/>
  <c r="I8" i="2" s="1"/>
  <c r="I147" i="2"/>
  <c r="H292" i="2"/>
  <c r="H289" i="2"/>
  <c r="H288" i="2"/>
  <c r="H285" i="2"/>
  <c r="H281" i="2"/>
  <c r="H282" i="2"/>
  <c r="H280" i="2"/>
  <c r="H277" i="2"/>
  <c r="H276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58" i="2"/>
  <c r="H250" i="2"/>
  <c r="H251" i="2"/>
  <c r="H252" i="2"/>
  <c r="H253" i="2"/>
  <c r="H254" i="2"/>
  <c r="H255" i="2"/>
  <c r="H249" i="2"/>
  <c r="H237" i="2"/>
  <c r="H238" i="2"/>
  <c r="H239" i="2"/>
  <c r="H240" i="2"/>
  <c r="H241" i="2"/>
  <c r="H242" i="2"/>
  <c r="H243" i="2"/>
  <c r="H244" i="2"/>
  <c r="H245" i="2"/>
  <c r="H246" i="2"/>
  <c r="H236" i="2"/>
  <c r="H224" i="2"/>
  <c r="H225" i="2"/>
  <c r="H226" i="2"/>
  <c r="H227" i="2"/>
  <c r="H228" i="2"/>
  <c r="H229" i="2"/>
  <c r="H230" i="2"/>
  <c r="H231" i="2"/>
  <c r="H232" i="2"/>
  <c r="H233" i="2"/>
  <c r="H223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07" i="2"/>
  <c r="H203" i="2"/>
  <c r="H202" i="2"/>
  <c r="H194" i="2"/>
  <c r="H195" i="2"/>
  <c r="H196" i="2"/>
  <c r="H197" i="2"/>
  <c r="H198" i="2"/>
  <c r="H199" i="2"/>
  <c r="H193" i="2"/>
  <c r="H184" i="2"/>
  <c r="H185" i="2"/>
  <c r="H186" i="2"/>
  <c r="H187" i="2"/>
  <c r="H188" i="2"/>
  <c r="H189" i="2"/>
  <c r="H190" i="2"/>
  <c r="H183" i="2"/>
  <c r="H175" i="2"/>
  <c r="H176" i="2"/>
  <c r="H177" i="2"/>
  <c r="H178" i="2"/>
  <c r="H179" i="2"/>
  <c r="H180" i="2"/>
  <c r="H174" i="2"/>
  <c r="H171" i="2"/>
  <c r="H170" i="2"/>
  <c r="H159" i="2"/>
  <c r="H160" i="2"/>
  <c r="H161" i="2"/>
  <c r="H162" i="2"/>
  <c r="H163" i="2"/>
  <c r="H164" i="2"/>
  <c r="H165" i="2"/>
  <c r="H166" i="2"/>
  <c r="H158" i="2"/>
  <c r="H155" i="2"/>
  <c r="H154" i="2"/>
  <c r="H148" i="2"/>
  <c r="H149" i="2"/>
  <c r="H150" i="2"/>
  <c r="H151" i="2"/>
  <c r="H147" i="2"/>
  <c r="H139" i="2"/>
  <c r="H140" i="2"/>
  <c r="H141" i="2"/>
  <c r="H142" i="2"/>
  <c r="H143" i="2"/>
  <c r="H144" i="2"/>
  <c r="H138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21" i="2"/>
  <c r="H115" i="2"/>
  <c r="H116" i="2"/>
  <c r="H117" i="2"/>
  <c r="H118" i="2"/>
  <c r="H114" i="2"/>
  <c r="H106" i="2"/>
  <c r="H107" i="2"/>
  <c r="H108" i="2"/>
  <c r="H109" i="2"/>
  <c r="H110" i="2"/>
  <c r="H111" i="2"/>
  <c r="H10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85" i="2"/>
  <c r="H77" i="2"/>
  <c r="H78" i="2"/>
  <c r="H79" i="2"/>
  <c r="H80" i="2"/>
  <c r="H81" i="2"/>
  <c r="H82" i="2"/>
  <c r="H76" i="2"/>
  <c r="H47" i="2"/>
  <c r="H48" i="2"/>
  <c r="H46" i="2"/>
  <c r="H12" i="2"/>
  <c r="H11" i="2"/>
  <c r="V291" i="1"/>
  <c r="I45" i="2" l="1"/>
  <c r="K168" i="2"/>
  <c r="J274" i="6"/>
  <c r="J205" i="6"/>
  <c r="J73" i="6" s="1"/>
  <c r="P136" i="6"/>
  <c r="K39" i="2"/>
  <c r="O274" i="2"/>
  <c r="G206" i="6"/>
  <c r="P205" i="6"/>
  <c r="J74" i="6"/>
  <c r="L205" i="6"/>
  <c r="M205" i="6"/>
  <c r="P74" i="6"/>
  <c r="P73" i="6" s="1"/>
  <c r="P39" i="2"/>
  <c r="O74" i="2"/>
  <c r="N274" i="2"/>
  <c r="K136" i="2"/>
  <c r="Q39" i="2"/>
  <c r="J39" i="2"/>
  <c r="H275" i="6"/>
  <c r="M168" i="6"/>
  <c r="O39" i="2"/>
  <c r="F17" i="6"/>
  <c r="F113" i="6"/>
  <c r="H279" i="6"/>
  <c r="Q205" i="6"/>
  <c r="I41" i="2"/>
  <c r="M136" i="6"/>
  <c r="I42" i="2"/>
  <c r="G45" i="6"/>
  <c r="G279" i="6"/>
  <c r="K205" i="6"/>
  <c r="K73" i="6" s="1"/>
  <c r="Q136" i="6"/>
  <c r="O205" i="6"/>
  <c r="O73" i="6" s="1"/>
  <c r="K74" i="6"/>
  <c r="M74" i="6"/>
  <c r="N168" i="6"/>
  <c r="J168" i="2"/>
  <c r="I43" i="2"/>
  <c r="J74" i="2"/>
  <c r="Q74" i="6"/>
  <c r="H17" i="6"/>
  <c r="H15" i="6" s="1"/>
  <c r="G235" i="6"/>
  <c r="I279" i="2"/>
  <c r="N168" i="2"/>
  <c r="G19" i="6"/>
  <c r="G59" i="6"/>
  <c r="G146" i="6"/>
  <c r="I13" i="2"/>
  <c r="H13" i="2"/>
  <c r="L205" i="2"/>
  <c r="J136" i="2"/>
  <c r="G17" i="6"/>
  <c r="G15" i="6" s="1"/>
  <c r="L274" i="2"/>
  <c r="M73" i="6"/>
  <c r="N73" i="6"/>
  <c r="L73" i="6"/>
  <c r="R274" i="2"/>
  <c r="J274" i="2"/>
  <c r="R205" i="2"/>
  <c r="M205" i="2"/>
  <c r="K205" i="2"/>
  <c r="N205" i="2"/>
  <c r="J205" i="2"/>
  <c r="P205" i="2"/>
  <c r="M168" i="2"/>
  <c r="L168" i="2"/>
  <c r="Q168" i="2"/>
  <c r="L136" i="2"/>
  <c r="M136" i="2"/>
  <c r="Q136" i="2"/>
  <c r="L74" i="2"/>
  <c r="M74" i="2"/>
  <c r="P74" i="2"/>
  <c r="Q74" i="2"/>
  <c r="I17" i="2"/>
  <c r="I15" i="2" s="1"/>
  <c r="F45" i="6"/>
  <c r="R136" i="2"/>
  <c r="R74" i="2"/>
  <c r="Q205" i="2"/>
  <c r="R168" i="2"/>
  <c r="P136" i="2"/>
  <c r="N136" i="2"/>
  <c r="P168" i="2"/>
  <c r="N74" i="2"/>
  <c r="O136" i="2"/>
  <c r="K74" i="2"/>
  <c r="H50" i="6"/>
  <c r="H10" i="6"/>
  <c r="H8" i="6" s="1"/>
  <c r="F182" i="6"/>
  <c r="F257" i="6"/>
  <c r="G69" i="6"/>
  <c r="G192" i="6"/>
  <c r="G201" i="6"/>
  <c r="G257" i="6"/>
  <c r="G275" i="6"/>
  <c r="H153" i="6"/>
  <c r="F19" i="6"/>
  <c r="F248" i="6"/>
  <c r="G222" i="6"/>
  <c r="G157" i="6"/>
  <c r="G10" i="6"/>
  <c r="G8" i="6" s="1"/>
  <c r="F206" i="6"/>
  <c r="F10" i="6"/>
  <c r="F8" i="6" s="1"/>
  <c r="F50" i="6"/>
  <c r="F59" i="6"/>
  <c r="F146" i="6"/>
  <c r="H248" i="6"/>
  <c r="I73" i="6"/>
  <c r="I19" i="2"/>
  <c r="I275" i="2"/>
  <c r="I157" i="2"/>
  <c r="I50" i="2"/>
  <c r="I113" i="2"/>
  <c r="F25" i="6"/>
  <c r="F287" i="6"/>
  <c r="F279" i="6"/>
  <c r="G248" i="6"/>
  <c r="F235" i="6"/>
  <c r="F222" i="6"/>
  <c r="F201" i="6"/>
  <c r="H201" i="6"/>
  <c r="F192" i="6"/>
  <c r="H192" i="6"/>
  <c r="G182" i="6"/>
  <c r="F173" i="6"/>
  <c r="G173" i="6"/>
  <c r="F169" i="6"/>
  <c r="G169" i="6"/>
  <c r="F157" i="6"/>
  <c r="F153" i="6"/>
  <c r="G153" i="6"/>
  <c r="F137" i="6"/>
  <c r="G137" i="6"/>
  <c r="F120" i="6"/>
  <c r="G120" i="6"/>
  <c r="G113" i="6"/>
  <c r="G104" i="6"/>
  <c r="F104" i="6"/>
  <c r="F84" i="6"/>
  <c r="G84" i="6"/>
  <c r="F75" i="6"/>
  <c r="G75" i="6"/>
  <c r="F69" i="6"/>
  <c r="H45" i="6"/>
  <c r="E274" i="6"/>
  <c r="D74" i="6"/>
  <c r="H235" i="6"/>
  <c r="E205" i="6"/>
  <c r="H157" i="6"/>
  <c r="H69" i="6"/>
  <c r="D205" i="6"/>
  <c r="H137" i="6"/>
  <c r="H75" i="6"/>
  <c r="H59" i="6"/>
  <c r="H222" i="6"/>
  <c r="H146" i="6"/>
  <c r="H84" i="6"/>
  <c r="H19" i="6"/>
  <c r="H173" i="6"/>
  <c r="H104" i="6"/>
  <c r="H182" i="6"/>
  <c r="H113" i="6"/>
  <c r="E74" i="6"/>
  <c r="H257" i="6"/>
  <c r="E136" i="6"/>
  <c r="H206" i="6"/>
  <c r="D136" i="6"/>
  <c r="D274" i="6"/>
  <c r="E168" i="6"/>
  <c r="D168" i="6"/>
  <c r="H287" i="6"/>
  <c r="H169" i="6"/>
  <c r="H120" i="6"/>
  <c r="H25" i="6"/>
  <c r="I287" i="2"/>
  <c r="I257" i="2"/>
  <c r="I248" i="2"/>
  <c r="I235" i="2"/>
  <c r="I222" i="2"/>
  <c r="I206" i="2"/>
  <c r="I201" i="2"/>
  <c r="I192" i="2"/>
  <c r="I182" i="2"/>
  <c r="I173" i="2"/>
  <c r="I146" i="2"/>
  <c r="I137" i="2"/>
  <c r="I120" i="2"/>
  <c r="I104" i="2"/>
  <c r="I84" i="2"/>
  <c r="I75" i="2"/>
  <c r="I69" i="2"/>
  <c r="I59" i="2"/>
  <c r="I25" i="2"/>
  <c r="N43" i="1"/>
  <c r="M42" i="1"/>
  <c r="L41" i="1"/>
  <c r="L39" i="1" s="1"/>
  <c r="K40" i="1"/>
  <c r="K39" i="1" s="1"/>
  <c r="R43" i="1"/>
  <c r="Q42" i="1"/>
  <c r="P41" i="1"/>
  <c r="O40" i="1"/>
  <c r="N25" i="1"/>
  <c r="M25" i="1"/>
  <c r="L25" i="1"/>
  <c r="K25" i="1"/>
  <c r="R25" i="1"/>
  <c r="Q25" i="1"/>
  <c r="P25" i="1"/>
  <c r="O25" i="1"/>
  <c r="V43" i="1"/>
  <c r="U42" i="1"/>
  <c r="T41" i="1"/>
  <c r="S40" i="1"/>
  <c r="T25" i="1"/>
  <c r="U25" i="1"/>
  <c r="V25" i="1"/>
  <c r="S25" i="1"/>
  <c r="H71" i="2"/>
  <c r="H70" i="2"/>
  <c r="H61" i="2"/>
  <c r="H62" i="2"/>
  <c r="H63" i="2"/>
  <c r="H64" i="2"/>
  <c r="H65" i="2"/>
  <c r="H66" i="2"/>
  <c r="H67" i="2"/>
  <c r="H60" i="2"/>
  <c r="H52" i="2"/>
  <c r="H53" i="2"/>
  <c r="H54" i="2"/>
  <c r="H55" i="2"/>
  <c r="H56" i="2"/>
  <c r="H57" i="2"/>
  <c r="H51" i="2"/>
  <c r="H21" i="2"/>
  <c r="H22" i="2"/>
  <c r="H23" i="2"/>
  <c r="V15" i="1"/>
  <c r="U15" i="1"/>
  <c r="T17" i="1"/>
  <c r="S17" i="1"/>
  <c r="S15" i="1" s="1"/>
  <c r="T16" i="1"/>
  <c r="S16" i="1"/>
  <c r="R17" i="1"/>
  <c r="R15" i="1" s="1"/>
  <c r="Q17" i="1"/>
  <c r="Q15" i="1" s="1"/>
  <c r="P17" i="1"/>
  <c r="O17" i="1"/>
  <c r="R16" i="1"/>
  <c r="Q16" i="1"/>
  <c r="P16" i="1"/>
  <c r="O16" i="1"/>
  <c r="N17" i="1"/>
  <c r="L16" i="1"/>
  <c r="M16" i="1"/>
  <c r="N16" i="1"/>
  <c r="L17" i="1"/>
  <c r="M17" i="1"/>
  <c r="K17" i="1"/>
  <c r="K16" i="1"/>
  <c r="D17" i="2"/>
  <c r="U75" i="1"/>
  <c r="U113" i="1"/>
  <c r="U120" i="1"/>
  <c r="U137" i="1"/>
  <c r="U146" i="1"/>
  <c r="U153" i="1"/>
  <c r="U157" i="1"/>
  <c r="U206" i="1"/>
  <c r="U222" i="1"/>
  <c r="U235" i="1"/>
  <c r="U248" i="1"/>
  <c r="U257" i="1"/>
  <c r="U275" i="1"/>
  <c r="U279" i="1"/>
  <c r="U284" i="1"/>
  <c r="U287" i="1"/>
  <c r="U201" i="1"/>
  <c r="U192" i="1"/>
  <c r="U182" i="1"/>
  <c r="U173" i="1"/>
  <c r="U169" i="1"/>
  <c r="O73" i="2" l="1"/>
  <c r="G274" i="6"/>
  <c r="I39" i="2"/>
  <c r="Q73" i="6"/>
  <c r="F205" i="6"/>
  <c r="G205" i="6"/>
  <c r="F274" i="6"/>
  <c r="H274" i="6"/>
  <c r="I274" i="2"/>
  <c r="G136" i="6"/>
  <c r="J73" i="2"/>
  <c r="K73" i="2"/>
  <c r="M73" i="2"/>
  <c r="L73" i="2"/>
  <c r="R73" i="2"/>
  <c r="N73" i="2"/>
  <c r="P73" i="2"/>
  <c r="Q73" i="2"/>
  <c r="H17" i="2"/>
  <c r="H15" i="2" s="1"/>
  <c r="H205" i="6"/>
  <c r="F15" i="6"/>
  <c r="F136" i="6"/>
  <c r="I136" i="2"/>
  <c r="S39" i="1"/>
  <c r="G39" i="6"/>
  <c r="O39" i="1"/>
  <c r="N39" i="1"/>
  <c r="T39" i="1"/>
  <c r="P39" i="1"/>
  <c r="U39" i="1"/>
  <c r="V39" i="1"/>
  <c r="R39" i="1"/>
  <c r="Q39" i="1"/>
  <c r="M39" i="1"/>
  <c r="F168" i="6"/>
  <c r="G168" i="6"/>
  <c r="H168" i="6"/>
  <c r="H136" i="6"/>
  <c r="G74" i="6"/>
  <c r="F74" i="6"/>
  <c r="H74" i="6"/>
  <c r="I205" i="2"/>
  <c r="I168" i="2"/>
  <c r="I74" i="2"/>
  <c r="N15" i="1"/>
  <c r="M15" i="1"/>
  <c r="T15" i="1"/>
  <c r="L15" i="1"/>
  <c r="H75" i="2"/>
  <c r="K15" i="1"/>
  <c r="U205" i="1"/>
  <c r="O15" i="1"/>
  <c r="P15" i="1"/>
  <c r="U136" i="1"/>
  <c r="U274" i="1"/>
  <c r="U168" i="1"/>
  <c r="G73" i="6" l="1"/>
  <c r="H39" i="6"/>
  <c r="F39" i="6"/>
  <c r="F73" i="6"/>
  <c r="H73" i="6"/>
  <c r="I73" i="2"/>
  <c r="H287" i="2"/>
  <c r="H201" i="2"/>
  <c r="H169" i="2"/>
  <c r="G169" i="2"/>
  <c r="F169" i="2"/>
  <c r="E169" i="2"/>
  <c r="H59" i="2"/>
  <c r="F59" i="2"/>
  <c r="H50" i="2"/>
  <c r="U291" i="1"/>
  <c r="T291" i="1"/>
  <c r="S291" i="1"/>
  <c r="V287" i="1"/>
  <c r="T287" i="1"/>
  <c r="S287" i="1"/>
  <c r="V284" i="1"/>
  <c r="T284" i="1"/>
  <c r="S284" i="1"/>
  <c r="V279" i="1"/>
  <c r="T279" i="1"/>
  <c r="S279" i="1"/>
  <c r="V275" i="1"/>
  <c r="T275" i="1"/>
  <c r="S275" i="1"/>
  <c r="V257" i="1"/>
  <c r="T257" i="1"/>
  <c r="S257" i="1"/>
  <c r="V248" i="1"/>
  <c r="T248" i="1"/>
  <c r="S248" i="1"/>
  <c r="V235" i="1"/>
  <c r="T235" i="1"/>
  <c r="S235" i="1"/>
  <c r="V222" i="1"/>
  <c r="T222" i="1"/>
  <c r="S222" i="1"/>
  <c r="V206" i="1"/>
  <c r="T206" i="1"/>
  <c r="S206" i="1"/>
  <c r="S201" i="1"/>
  <c r="V201" i="1"/>
  <c r="T201" i="1"/>
  <c r="V192" i="1"/>
  <c r="T192" i="1"/>
  <c r="S192" i="1"/>
  <c r="V182" i="1"/>
  <c r="T182" i="1"/>
  <c r="S182" i="1"/>
  <c r="V173" i="1"/>
  <c r="T173" i="1"/>
  <c r="S173" i="1"/>
  <c r="N169" i="1"/>
  <c r="M169" i="1"/>
  <c r="L169" i="1"/>
  <c r="K169" i="1"/>
  <c r="V169" i="1"/>
  <c r="T169" i="1"/>
  <c r="S169" i="1"/>
  <c r="Q169" i="1"/>
  <c r="R169" i="1"/>
  <c r="P169" i="1"/>
  <c r="O169" i="1"/>
  <c r="V157" i="1"/>
  <c r="T157" i="1"/>
  <c r="S157" i="1"/>
  <c r="V153" i="1"/>
  <c r="T153" i="1"/>
  <c r="S153" i="1"/>
  <c r="V146" i="1"/>
  <c r="T146" i="1"/>
  <c r="S146" i="1"/>
  <c r="V137" i="1"/>
  <c r="T137" i="1"/>
  <c r="V120" i="1"/>
  <c r="T120" i="1"/>
  <c r="S120" i="1"/>
  <c r="V113" i="1"/>
  <c r="T113" i="1"/>
  <c r="S113" i="1"/>
  <c r="V104" i="1"/>
  <c r="U104" i="1"/>
  <c r="T104" i="1"/>
  <c r="S104" i="1"/>
  <c r="V84" i="1"/>
  <c r="U84" i="1"/>
  <c r="T84" i="1"/>
  <c r="S84" i="1"/>
  <c r="V75" i="1"/>
  <c r="T75" i="1"/>
  <c r="S75" i="1"/>
  <c r="T69" i="1"/>
  <c r="S69" i="1"/>
  <c r="S59" i="1"/>
  <c r="O59" i="1"/>
  <c r="S50" i="1"/>
  <c r="V69" i="1"/>
  <c r="U69" i="1"/>
  <c r="V59" i="1"/>
  <c r="U59" i="1"/>
  <c r="T59" i="1"/>
  <c r="V50" i="1"/>
  <c r="U50" i="1"/>
  <c r="T50" i="1"/>
  <c r="V45" i="1"/>
  <c r="U45" i="1"/>
  <c r="T45" i="1"/>
  <c r="S45" i="1"/>
  <c r="R45" i="1"/>
  <c r="T19" i="1"/>
  <c r="V19" i="1"/>
  <c r="U19" i="1"/>
  <c r="S19" i="1"/>
  <c r="T10" i="1"/>
  <c r="T8" i="1" s="1"/>
  <c r="P13" i="1"/>
  <c r="S13" i="1"/>
  <c r="S10" i="1" s="1"/>
  <c r="S8" i="1" s="1"/>
  <c r="V13" i="1"/>
  <c r="V10" i="1" s="1"/>
  <c r="U13" i="1"/>
  <c r="U10" i="1" s="1"/>
  <c r="U8" i="1" s="1"/>
  <c r="R13" i="1"/>
  <c r="Q13" i="1"/>
  <c r="O13" i="1"/>
  <c r="L13" i="1"/>
  <c r="M13" i="1"/>
  <c r="N13" i="1"/>
  <c r="K13" i="1"/>
  <c r="H25" i="2"/>
  <c r="V205" i="1" l="1"/>
  <c r="U74" i="1"/>
  <c r="U73" i="1" s="1"/>
  <c r="V168" i="1"/>
  <c r="V74" i="1"/>
  <c r="V274" i="1"/>
  <c r="V136" i="1"/>
  <c r="S136" i="1"/>
  <c r="T274" i="1"/>
  <c r="T205" i="1"/>
  <c r="T136" i="1"/>
  <c r="S274" i="1"/>
  <c r="S205" i="1"/>
  <c r="T168" i="1"/>
  <c r="S168" i="1"/>
  <c r="T74" i="1"/>
  <c r="S74" i="1"/>
  <c r="D75" i="2"/>
  <c r="D84" i="2"/>
  <c r="D275" i="2"/>
  <c r="F284" i="2"/>
  <c r="D284" i="2"/>
  <c r="E287" i="2"/>
  <c r="D287" i="2"/>
  <c r="G284" i="2"/>
  <c r="H275" i="2"/>
  <c r="G257" i="2"/>
  <c r="G248" i="2"/>
  <c r="D235" i="2"/>
  <c r="G222" i="2"/>
  <c r="G206" i="2"/>
  <c r="F206" i="2"/>
  <c r="D201" i="2"/>
  <c r="G201" i="2"/>
  <c r="F201" i="2"/>
  <c r="E201" i="2"/>
  <c r="G192" i="2"/>
  <c r="G182" i="2"/>
  <c r="F173" i="2"/>
  <c r="G173" i="2"/>
  <c r="D171" i="2"/>
  <c r="D169" i="2" s="1"/>
  <c r="H10" i="2"/>
  <c r="J13" i="1"/>
  <c r="I13" i="1"/>
  <c r="H10" i="1"/>
  <c r="G13" i="1"/>
  <c r="G10" i="1"/>
  <c r="E13" i="2"/>
  <c r="F13" i="2"/>
  <c r="D13" i="2"/>
  <c r="E10" i="2"/>
  <c r="F10" i="2"/>
  <c r="G10" i="2"/>
  <c r="D10" i="2"/>
  <c r="E17" i="2"/>
  <c r="V73" i="1" l="1"/>
  <c r="S73" i="1"/>
  <c r="T73" i="1"/>
  <c r="G168" i="2"/>
  <c r="J10" i="1"/>
  <c r="I10" i="1"/>
  <c r="H13" i="1"/>
  <c r="E16" i="2"/>
  <c r="F16" i="2"/>
  <c r="F15" i="2" s="1"/>
  <c r="F17" i="2"/>
  <c r="D15" i="2"/>
  <c r="D25" i="2"/>
  <c r="E40" i="2"/>
  <c r="E41" i="2"/>
  <c r="E42" i="2"/>
  <c r="E43" i="2"/>
  <c r="D43" i="2"/>
  <c r="D42" i="2"/>
  <c r="D41" i="2"/>
  <c r="D40" i="2"/>
  <c r="E25" i="2"/>
  <c r="F25" i="2"/>
  <c r="E15" i="2" l="1"/>
  <c r="K19" i="1"/>
  <c r="L19" i="1"/>
  <c r="M19" i="1"/>
  <c r="N19" i="1"/>
  <c r="K45" i="1"/>
  <c r="L45" i="1"/>
  <c r="M45" i="1"/>
  <c r="N45" i="1"/>
  <c r="K50" i="1"/>
  <c r="L50" i="1"/>
  <c r="M50" i="1"/>
  <c r="N50" i="1"/>
  <c r="K59" i="1"/>
  <c r="L59" i="1"/>
  <c r="M59" i="1"/>
  <c r="N59" i="1"/>
  <c r="K69" i="1"/>
  <c r="L69" i="1"/>
  <c r="M69" i="1"/>
  <c r="N69" i="1"/>
  <c r="K75" i="1"/>
  <c r="L75" i="1"/>
  <c r="M75" i="1"/>
  <c r="N75" i="1"/>
  <c r="K84" i="1"/>
  <c r="L84" i="1"/>
  <c r="M84" i="1"/>
  <c r="N84" i="1"/>
  <c r="K104" i="1"/>
  <c r="L104" i="1"/>
  <c r="M104" i="1"/>
  <c r="N104" i="1"/>
  <c r="K113" i="1"/>
  <c r="L113" i="1"/>
  <c r="M113" i="1"/>
  <c r="N113" i="1"/>
  <c r="K120" i="1"/>
  <c r="L120" i="1"/>
  <c r="M120" i="1"/>
  <c r="N120" i="1"/>
  <c r="K137" i="1"/>
  <c r="L137" i="1"/>
  <c r="M137" i="1"/>
  <c r="N137" i="1"/>
  <c r="K146" i="1"/>
  <c r="L146" i="1"/>
  <c r="M146" i="1"/>
  <c r="N146" i="1"/>
  <c r="K153" i="1"/>
  <c r="L153" i="1"/>
  <c r="M153" i="1"/>
  <c r="N153" i="1"/>
  <c r="K157" i="1"/>
  <c r="L157" i="1"/>
  <c r="M157" i="1"/>
  <c r="N157" i="1"/>
  <c r="N10" i="1"/>
  <c r="N8" i="1" s="1"/>
  <c r="K10" i="1"/>
  <c r="L10" i="1"/>
  <c r="L8" i="1" s="1"/>
  <c r="M10" i="1"/>
  <c r="M8" i="1" s="1"/>
  <c r="L201" i="1"/>
  <c r="M201" i="1"/>
  <c r="N201" i="1"/>
  <c r="K201" i="1"/>
  <c r="R201" i="1"/>
  <c r="P201" i="1"/>
  <c r="Q201" i="1"/>
  <c r="O201" i="1"/>
  <c r="K257" i="1"/>
  <c r="K291" i="1"/>
  <c r="K287" i="1"/>
  <c r="L284" i="1"/>
  <c r="N279" i="1"/>
  <c r="M279" i="1"/>
  <c r="L279" i="1"/>
  <c r="K279" i="1"/>
  <c r="K275" i="1"/>
  <c r="N257" i="1"/>
  <c r="M257" i="1"/>
  <c r="L257" i="1"/>
  <c r="K248" i="1"/>
  <c r="N248" i="1"/>
  <c r="M248" i="1"/>
  <c r="L248" i="1"/>
  <c r="K222" i="1"/>
  <c r="L235" i="1"/>
  <c r="M235" i="1"/>
  <c r="N235" i="1"/>
  <c r="O235" i="1"/>
  <c r="P235" i="1"/>
  <c r="Q235" i="1"/>
  <c r="R235" i="1"/>
  <c r="K235" i="1"/>
  <c r="N222" i="1"/>
  <c r="M222" i="1"/>
  <c r="L222" i="1"/>
  <c r="K206" i="1"/>
  <c r="N206" i="1"/>
  <c r="M206" i="1"/>
  <c r="L206" i="1"/>
  <c r="K192" i="1"/>
  <c r="N192" i="1"/>
  <c r="M192" i="1"/>
  <c r="L192" i="1"/>
  <c r="O182" i="1"/>
  <c r="L182" i="1"/>
  <c r="M182" i="1"/>
  <c r="N182" i="1"/>
  <c r="K182" i="1"/>
  <c r="P173" i="1"/>
  <c r="Q173" i="1"/>
  <c r="R173" i="1"/>
  <c r="O173" i="1"/>
  <c r="L173" i="1"/>
  <c r="M173" i="1"/>
  <c r="N173" i="1"/>
  <c r="K173" i="1"/>
  <c r="R157" i="1"/>
  <c r="P157" i="1"/>
  <c r="Q157" i="1"/>
  <c r="O157" i="1"/>
  <c r="O153" i="1"/>
  <c r="Q113" i="1"/>
  <c r="O84" i="1"/>
  <c r="P75" i="1"/>
  <c r="Q75" i="1"/>
  <c r="R75" i="1"/>
  <c r="O75" i="1"/>
  <c r="L275" i="1"/>
  <c r="M275" i="1"/>
  <c r="N275" i="1"/>
  <c r="P284" i="1"/>
  <c r="Q284" i="1"/>
  <c r="R284" i="1"/>
  <c r="O284" i="1"/>
  <c r="M284" i="1"/>
  <c r="N284" i="1"/>
  <c r="K284" i="1"/>
  <c r="O287" i="1"/>
  <c r="P287" i="1"/>
  <c r="Q287" i="1"/>
  <c r="R287" i="1"/>
  <c r="L287" i="1"/>
  <c r="M287" i="1"/>
  <c r="N287" i="1"/>
  <c r="L291" i="1"/>
  <c r="M291" i="1"/>
  <c r="N291" i="1"/>
  <c r="F287" i="2"/>
  <c r="G287" i="2"/>
  <c r="E284" i="2"/>
  <c r="H284" i="2"/>
  <c r="F248" i="2"/>
  <c r="F222" i="2"/>
  <c r="F235" i="2"/>
  <c r="E206" i="2"/>
  <c r="H206" i="2"/>
  <c r="D206" i="2"/>
  <c r="H157" i="2"/>
  <c r="E157" i="2"/>
  <c r="F157" i="2"/>
  <c r="G157" i="2"/>
  <c r="D157" i="2"/>
  <c r="E104" i="2"/>
  <c r="F104" i="2"/>
  <c r="G104" i="2"/>
  <c r="H104" i="2"/>
  <c r="D104" i="2"/>
  <c r="E75" i="2"/>
  <c r="F75" i="2"/>
  <c r="G75" i="2"/>
  <c r="E137" i="2"/>
  <c r="F137" i="2"/>
  <c r="G137" i="2"/>
  <c r="H137" i="2"/>
  <c r="D137" i="2"/>
  <c r="E291" i="2"/>
  <c r="F291" i="2"/>
  <c r="G291" i="2"/>
  <c r="H291" i="2"/>
  <c r="D291" i="2"/>
  <c r="E279" i="2"/>
  <c r="F279" i="2"/>
  <c r="G279" i="2"/>
  <c r="H279" i="2"/>
  <c r="D279" i="2"/>
  <c r="D274" i="2" s="1"/>
  <c r="E275" i="2"/>
  <c r="F275" i="2"/>
  <c r="G275" i="2"/>
  <c r="H257" i="2"/>
  <c r="E257" i="2"/>
  <c r="F257" i="2"/>
  <c r="D257" i="2"/>
  <c r="E248" i="2"/>
  <c r="H248" i="2"/>
  <c r="D248" i="2"/>
  <c r="E235" i="2"/>
  <c r="G235" i="2"/>
  <c r="H235" i="2"/>
  <c r="E222" i="2"/>
  <c r="H222" i="2"/>
  <c r="D222" i="2"/>
  <c r="D192" i="2"/>
  <c r="E192" i="2"/>
  <c r="F192" i="2"/>
  <c r="H192" i="2"/>
  <c r="E182" i="2"/>
  <c r="F182" i="2"/>
  <c r="F168" i="2" s="1"/>
  <c r="H182" i="2"/>
  <c r="D182" i="2"/>
  <c r="E173" i="2"/>
  <c r="H173" i="2"/>
  <c r="D173" i="2"/>
  <c r="E153" i="2"/>
  <c r="F153" i="2"/>
  <c r="G153" i="2"/>
  <c r="H153" i="2"/>
  <c r="D153" i="2"/>
  <c r="E146" i="2"/>
  <c r="F146" i="2"/>
  <c r="G146" i="2"/>
  <c r="H146" i="2"/>
  <c r="D146" i="2"/>
  <c r="E120" i="2"/>
  <c r="F120" i="2"/>
  <c r="G120" i="2"/>
  <c r="H120" i="2"/>
  <c r="D120" i="2"/>
  <c r="E113" i="2"/>
  <c r="F113" i="2"/>
  <c r="G113" i="2"/>
  <c r="H113" i="2"/>
  <c r="D113" i="2"/>
  <c r="E84" i="2"/>
  <c r="F84" i="2"/>
  <c r="G84" i="2"/>
  <c r="H84" i="2"/>
  <c r="F69" i="2"/>
  <c r="G69" i="2"/>
  <c r="H69" i="2"/>
  <c r="E45" i="2"/>
  <c r="F45" i="2"/>
  <c r="G45" i="2"/>
  <c r="H45" i="2"/>
  <c r="D45" i="2"/>
  <c r="F19" i="2"/>
  <c r="F40" i="2"/>
  <c r="F41" i="2"/>
  <c r="F42" i="2"/>
  <c r="F43" i="2"/>
  <c r="E8" i="2"/>
  <c r="F8" i="2"/>
  <c r="G8" i="2"/>
  <c r="H8" i="2"/>
  <c r="D8" i="2"/>
  <c r="E19" i="2"/>
  <c r="G19" i="2"/>
  <c r="H19" i="2"/>
  <c r="D19" i="2"/>
  <c r="G25" i="2"/>
  <c r="P291" i="1"/>
  <c r="Q291" i="1"/>
  <c r="R291" i="1"/>
  <c r="O291" i="1"/>
  <c r="P279" i="1"/>
  <c r="Q279" i="1"/>
  <c r="R279" i="1"/>
  <c r="O279" i="1"/>
  <c r="P275" i="1"/>
  <c r="Q275" i="1"/>
  <c r="R275" i="1"/>
  <c r="R274" i="1" s="1"/>
  <c r="O275" i="1"/>
  <c r="P257" i="1"/>
  <c r="Q257" i="1"/>
  <c r="R257" i="1"/>
  <c r="O257" i="1"/>
  <c r="P248" i="1"/>
  <c r="Q248" i="1"/>
  <c r="R248" i="1"/>
  <c r="O248" i="1"/>
  <c r="P222" i="1"/>
  <c r="Q222" i="1"/>
  <c r="R222" i="1"/>
  <c r="O222" i="1"/>
  <c r="P206" i="1"/>
  <c r="Q206" i="1"/>
  <c r="R206" i="1"/>
  <c r="O206" i="1"/>
  <c r="P192" i="1"/>
  <c r="Q192" i="1"/>
  <c r="R192" i="1"/>
  <c r="O192" i="1"/>
  <c r="P182" i="1"/>
  <c r="Q182" i="1"/>
  <c r="R182" i="1"/>
  <c r="P153" i="1"/>
  <c r="Q153" i="1"/>
  <c r="R153" i="1"/>
  <c r="P146" i="1"/>
  <c r="Q146" i="1"/>
  <c r="R146" i="1"/>
  <c r="O146" i="1"/>
  <c r="P137" i="1"/>
  <c r="Q137" i="1"/>
  <c r="R137" i="1"/>
  <c r="O137" i="1"/>
  <c r="P120" i="1"/>
  <c r="Q120" i="1"/>
  <c r="R120" i="1"/>
  <c r="O120" i="1"/>
  <c r="P113" i="1"/>
  <c r="R113" i="1"/>
  <c r="O113" i="1"/>
  <c r="P104" i="1"/>
  <c r="Q104" i="1"/>
  <c r="R104" i="1"/>
  <c r="O104" i="1"/>
  <c r="P84" i="1"/>
  <c r="Q84" i="1"/>
  <c r="R84" i="1"/>
  <c r="P69" i="1"/>
  <c r="Q69" i="1"/>
  <c r="R69" i="1"/>
  <c r="O69" i="1"/>
  <c r="P59" i="1"/>
  <c r="Q59" i="1"/>
  <c r="R59" i="1"/>
  <c r="P45" i="1"/>
  <c r="Q45" i="1"/>
  <c r="O45" i="1"/>
  <c r="P50" i="1"/>
  <c r="Q50" i="1"/>
  <c r="R50" i="1"/>
  <c r="O50" i="1"/>
  <c r="P19" i="1"/>
  <c r="Q19" i="1"/>
  <c r="R19" i="1"/>
  <c r="O19" i="1"/>
  <c r="P10" i="1"/>
  <c r="P8" i="1" s="1"/>
  <c r="Q10" i="1"/>
  <c r="Q8" i="1" s="1"/>
  <c r="R10" i="1"/>
  <c r="R8" i="1" s="1"/>
  <c r="O10" i="1"/>
  <c r="O8" i="1" s="1"/>
  <c r="D59" i="2"/>
  <c r="G59" i="2"/>
  <c r="O274" i="1" l="1"/>
  <c r="L274" i="1"/>
  <c r="M274" i="1"/>
  <c r="K168" i="1"/>
  <c r="N168" i="1"/>
  <c r="O168" i="1"/>
  <c r="N136" i="1"/>
  <c r="M168" i="1"/>
  <c r="L168" i="1"/>
  <c r="P168" i="1"/>
  <c r="Q274" i="1"/>
  <c r="Q168" i="1"/>
  <c r="P274" i="1"/>
  <c r="R168" i="1"/>
  <c r="H168" i="2"/>
  <c r="M74" i="1"/>
  <c r="N274" i="1"/>
  <c r="K136" i="1"/>
  <c r="K135" i="1" s="1"/>
  <c r="L74" i="1"/>
  <c r="K274" i="1"/>
  <c r="K74" i="1"/>
  <c r="L136" i="1"/>
  <c r="M136" i="1"/>
  <c r="N74" i="1"/>
  <c r="E168" i="2"/>
  <c r="D168" i="2"/>
  <c r="H274" i="2"/>
  <c r="F205" i="2"/>
  <c r="E274" i="2"/>
  <c r="G274" i="2"/>
  <c r="F274" i="2"/>
  <c r="K205" i="1"/>
  <c r="L205" i="1"/>
  <c r="M205" i="1"/>
  <c r="N205" i="1"/>
  <c r="R136" i="1"/>
  <c r="O136" i="1"/>
  <c r="P74" i="1"/>
  <c r="P205" i="1"/>
  <c r="P136" i="1"/>
  <c r="Q136" i="1"/>
  <c r="O74" i="1"/>
  <c r="R74" i="1"/>
  <c r="O205" i="1"/>
  <c r="R205" i="1"/>
  <c r="Q74" i="1"/>
  <c r="Q205" i="1"/>
  <c r="D205" i="2"/>
  <c r="H205" i="2"/>
  <c r="G205" i="2"/>
  <c r="E205" i="2"/>
  <c r="E74" i="2"/>
  <c r="E136" i="2"/>
  <c r="F74" i="2"/>
  <c r="F136" i="2"/>
  <c r="H136" i="2"/>
  <c r="D136" i="2"/>
  <c r="D74" i="2"/>
  <c r="H74" i="2"/>
  <c r="G74" i="2"/>
  <c r="H73" i="2" l="1"/>
  <c r="K73" i="1"/>
  <c r="N73" i="1"/>
  <c r="L73" i="1"/>
  <c r="M73" i="1"/>
  <c r="O73" i="1"/>
  <c r="P73" i="1"/>
  <c r="R73" i="1"/>
  <c r="Q73" i="1"/>
  <c r="E73" i="2"/>
  <c r="F73" i="2"/>
  <c r="D73" i="2"/>
  <c r="H39" i="2" l="1"/>
  <c r="D70" i="2" l="1"/>
  <c r="E70" i="2"/>
  <c r="D71" i="2"/>
  <c r="E71" i="2"/>
  <c r="E59" i="2"/>
  <c r="D50" i="2"/>
  <c r="E50" i="2"/>
  <c r="F50" i="2"/>
  <c r="G50" i="2"/>
  <c r="E69" i="2" l="1"/>
  <c r="D69" i="2"/>
  <c r="F39" i="2" l="1"/>
  <c r="G39" i="2"/>
  <c r="D39" i="2"/>
  <c r="E39" i="2"/>
  <c r="G136" i="2"/>
  <c r="G73" i="2" s="1"/>
</calcChain>
</file>

<file path=xl/comments1.xml><?xml version="1.0" encoding="utf-8"?>
<comments xmlns="http://schemas.openxmlformats.org/spreadsheetml/2006/main">
  <authors>
    <author>OJOK DENIS</author>
  </authors>
  <commentList>
    <comment ref="T7" authorId="0" shapeId="0">
      <text>
        <r>
          <rPr>
            <b/>
            <sz val="9"/>
            <color indexed="81"/>
            <rFont val="Tahoma"/>
            <family val="2"/>
          </rPr>
          <t>OJOK DENIS:</t>
        </r>
        <r>
          <rPr>
            <sz val="9"/>
            <color indexed="81"/>
            <rFont val="Tahoma"/>
            <family val="2"/>
          </rPr>
          <t xml:space="preserve">
COVID-19 TOTAL LOCKDOWN PERIOD</t>
        </r>
      </text>
    </comment>
  </commentList>
</comments>
</file>

<file path=xl/comments2.xml><?xml version="1.0" encoding="utf-8"?>
<comments xmlns="http://schemas.openxmlformats.org/spreadsheetml/2006/main">
  <authors>
    <author>OJOK DENIS</author>
  </authors>
  <commentList>
    <comment ref="H29" authorId="0" shapeId="0">
      <text>
        <r>
          <rPr>
            <b/>
            <sz val="9"/>
            <color indexed="81"/>
            <rFont val="Tahoma"/>
            <family val="2"/>
          </rPr>
          <t>OJOK DENIS:</t>
        </r>
        <r>
          <rPr>
            <sz val="9"/>
            <color indexed="81"/>
            <rFont val="Tahoma"/>
            <family val="2"/>
          </rPr>
          <t xml:space="preserve">
COVID-19 TOTAL LOCKDOWN PERIOD</t>
        </r>
      </text>
    </comment>
  </commentList>
</comments>
</file>

<file path=xl/comments3.xml><?xml version="1.0" encoding="utf-8"?>
<comments xmlns="http://schemas.openxmlformats.org/spreadsheetml/2006/main">
  <authors>
    <author>OJOK DENIS</author>
  </authors>
  <commentList>
    <comment ref="G35" authorId="0" shapeId="0">
      <text>
        <r>
          <rPr>
            <b/>
            <sz val="9"/>
            <color indexed="81"/>
            <rFont val="Tahoma"/>
            <family val="2"/>
          </rPr>
          <t>OJOK DENIS:</t>
        </r>
        <r>
          <rPr>
            <sz val="9"/>
            <color indexed="81"/>
            <rFont val="Tahoma"/>
            <family val="2"/>
          </rPr>
          <t xml:space="preserve">
COVID-19 TOTAL LOCKDOWN PERIOD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OJOK DENIS:</t>
        </r>
        <r>
          <rPr>
            <sz val="9"/>
            <color indexed="81"/>
            <rFont val="Tahoma"/>
            <family val="2"/>
          </rPr>
          <t xml:space="preserve">
COVID-19 TOTAL LOCKDOWN PERIOD</t>
        </r>
      </text>
    </comment>
  </commentList>
</comments>
</file>

<file path=xl/sharedStrings.xml><?xml version="1.0" encoding="utf-8"?>
<sst xmlns="http://schemas.openxmlformats.org/spreadsheetml/2006/main" count="1041" uniqueCount="354">
  <si>
    <t>Back to the Table of Contents</t>
  </si>
  <si>
    <t>Q3</t>
  </si>
  <si>
    <t>Q4</t>
  </si>
  <si>
    <t>Q1</t>
  </si>
  <si>
    <t>Q2</t>
  </si>
  <si>
    <t>CY</t>
  </si>
  <si>
    <t>FY</t>
  </si>
  <si>
    <t>2016/17</t>
  </si>
  <si>
    <t>2017/18</t>
  </si>
  <si>
    <t>2018/19</t>
  </si>
  <si>
    <t>Foreign Residents</t>
  </si>
  <si>
    <t>Students</t>
  </si>
  <si>
    <t>Others</t>
  </si>
  <si>
    <t>Monthly Data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</si>
  <si>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</si>
  <si>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</si>
  <si>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</si>
  <si>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</si>
  <si>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</si>
  <si>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</si>
  <si>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</si>
  <si>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</si>
  <si>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</si>
  <si>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</si>
  <si>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</si>
  <si>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</si>
  <si>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 xml:space="preserve">Source: </t>
    </r>
    <r>
      <rPr>
        <b/>
        <sz val="12"/>
        <rFont val="Garamond"/>
        <family val="1"/>
      </rPr>
      <t>Ministry Of Tourism, Wildlife and Antiquities</t>
    </r>
  </si>
  <si>
    <t>Quarters</t>
  </si>
  <si>
    <t>Ugandans</t>
  </si>
  <si>
    <t>Table of Contents</t>
  </si>
  <si>
    <t>Click the worksheet name for data</t>
  </si>
  <si>
    <t>Worksheet Name</t>
  </si>
  <si>
    <t>Description of data</t>
  </si>
  <si>
    <t>Frequency</t>
  </si>
  <si>
    <t>Latest Data for</t>
  </si>
  <si>
    <t>Quarterly</t>
  </si>
  <si>
    <t>Annual Calendar Year</t>
  </si>
  <si>
    <t>Annual Fiscal Year</t>
  </si>
  <si>
    <t>2019/20</t>
  </si>
  <si>
    <t>Release Date:</t>
  </si>
  <si>
    <t>Next Release Date:</t>
  </si>
  <si>
    <t>Excel File Name:</t>
  </si>
  <si>
    <t>Available from Web Page:</t>
  </si>
  <si>
    <t>tourism.go.ug</t>
  </si>
  <si>
    <t>Source:</t>
  </si>
  <si>
    <t>Ministry of Tourism, Wildlife and Antiquities</t>
  </si>
  <si>
    <t>Indicator by broad areas</t>
  </si>
  <si>
    <t>Units of Measure</t>
  </si>
  <si>
    <t>Definition</t>
  </si>
  <si>
    <t>Scope/Coverage of the Data</t>
  </si>
  <si>
    <t xml:space="preserve">Sources of the data </t>
  </si>
  <si>
    <t xml:space="preserve">Methodology and Compilation Practices </t>
  </si>
  <si>
    <t>Accessibility and availability of data</t>
  </si>
  <si>
    <t>Perioditity</t>
  </si>
  <si>
    <t>Comments</t>
  </si>
  <si>
    <t>II) Visitors</t>
  </si>
  <si>
    <t>Number</t>
  </si>
  <si>
    <t>Data is validated using gate receipts</t>
  </si>
  <si>
    <t>Indicators computed include:</t>
  </si>
  <si>
    <t>• Visitors by country of residence</t>
  </si>
  <si>
    <t>• Data is also aggregated  by nationality and gender</t>
  </si>
  <si>
    <t>Data is disseminated in form  of technical reports posted on the ministry website:</t>
  </si>
  <si>
    <t>The annuals statistical abstracts</t>
  </si>
  <si>
    <t xml:space="preserve">Monthly, Quarterly and Annual basis  </t>
  </si>
  <si>
    <t>Visitors by category:</t>
  </si>
  <si>
    <t>National residents</t>
  </si>
  <si>
    <t>Citizens of Uganda that have in the country for more than 12 months at the time of the visit</t>
  </si>
  <si>
    <t>Foreign Non Resident</t>
  </si>
  <si>
    <t>These are non residents who are not Ugandans</t>
  </si>
  <si>
    <t>They are non citizen residing in Uganda</t>
  </si>
  <si>
    <t>*</t>
  </si>
  <si>
    <r>
      <t xml:space="preserve">* </t>
    </r>
    <r>
      <rPr>
        <sz val="12"/>
        <color theme="1"/>
        <rFont val="Garamond"/>
        <family val="1"/>
      </rPr>
      <t>Means Incomplete Data</t>
    </r>
  </si>
  <si>
    <t>VISITATION TO SOURCE OF THE NILE (SON)-QUARTERLY</t>
  </si>
  <si>
    <t>VISITATION TO SOURCE OF THE NILE (SON)-CALENDER YEARS</t>
  </si>
  <si>
    <t>VISITATION TO SOURCE OF THE NILE (SON)-FINANCIAL YEARS</t>
  </si>
  <si>
    <t>Total Visitation to Source of the Nile</t>
  </si>
  <si>
    <t>Sex of Visitors</t>
  </si>
  <si>
    <t>Male</t>
  </si>
  <si>
    <t>Female</t>
  </si>
  <si>
    <t>Africa</t>
  </si>
  <si>
    <t>Overseas</t>
  </si>
  <si>
    <t>Total</t>
  </si>
  <si>
    <t>Foreign Non-Residents</t>
  </si>
  <si>
    <t>School Groups</t>
  </si>
  <si>
    <t>Visitor Category</t>
  </si>
  <si>
    <t>Categorization</t>
  </si>
  <si>
    <t>America</t>
  </si>
  <si>
    <t>Asia</t>
  </si>
  <si>
    <t>Europe</t>
  </si>
  <si>
    <t>Middle East</t>
  </si>
  <si>
    <t>Oceania</t>
  </si>
  <si>
    <t>Regional Distribution</t>
  </si>
  <si>
    <t>Sedan</t>
  </si>
  <si>
    <t>Boda Boda</t>
  </si>
  <si>
    <t>Bus</t>
  </si>
  <si>
    <t>Taxi (Special Hire)</t>
  </si>
  <si>
    <t>Walk ins</t>
  </si>
  <si>
    <t>others</t>
  </si>
  <si>
    <t>Mode of Travel</t>
  </si>
  <si>
    <t>First Time</t>
  </si>
  <si>
    <t>Repeat</t>
  </si>
  <si>
    <t>Australia and Newzealand</t>
  </si>
  <si>
    <t>Carribean</t>
  </si>
  <si>
    <t>Central Africa</t>
  </si>
  <si>
    <t>Angola</t>
  </si>
  <si>
    <t>Cameroon</t>
  </si>
  <si>
    <t>Dr. Rep Congo</t>
  </si>
  <si>
    <t>Central America</t>
  </si>
  <si>
    <t>Eastern Africa</t>
  </si>
  <si>
    <t>Br. Ind .Oc .Tr</t>
  </si>
  <si>
    <t>Burundi</t>
  </si>
  <si>
    <t>Comoros</t>
  </si>
  <si>
    <t>Djibouti</t>
  </si>
  <si>
    <t>Eriteria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</si>
  <si>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</si>
  <si>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</si>
  <si>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</si>
  <si>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</si>
  <si>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</si>
  <si>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</si>
  <si>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</si>
  <si>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</si>
  <si>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</si>
  <si>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South Sudan</t>
  </si>
  <si>
    <t>Tanzania</t>
  </si>
  <si>
    <t>Zambia</t>
  </si>
  <si>
    <t>Zimbabwe</t>
  </si>
  <si>
    <t>Eastern Asia</t>
  </si>
  <si>
    <t>Eastern Europe</t>
  </si>
  <si>
    <t>Melanesia</t>
  </si>
  <si>
    <t>North America</t>
  </si>
  <si>
    <t>Northern Africa</t>
  </si>
  <si>
    <t>Algeria</t>
  </si>
  <si>
    <t>Egypt</t>
  </si>
  <si>
    <t>Libyan Arab Jam</t>
  </si>
  <si>
    <t>Morocco</t>
  </si>
  <si>
    <t>Sudan</t>
  </si>
  <si>
    <t>Tunisia</t>
  </si>
  <si>
    <t>Northern Europe</t>
  </si>
  <si>
    <t>Polynesia</t>
  </si>
  <si>
    <t>South America</t>
  </si>
  <si>
    <t>South Eastern Asia</t>
  </si>
  <si>
    <t>Southern Africa</t>
  </si>
  <si>
    <t>Botswana</t>
  </si>
  <si>
    <t>Lesotho</t>
  </si>
  <si>
    <t>Namibia</t>
  </si>
  <si>
    <t>South Africa</t>
  </si>
  <si>
    <t>Swaziland</t>
  </si>
  <si>
    <t>Southern Asia</t>
  </si>
  <si>
    <t>Southern Europe</t>
  </si>
  <si>
    <t>Western Africa</t>
  </si>
  <si>
    <t>Benin</t>
  </si>
  <si>
    <t>Burkina Faso</t>
  </si>
  <si>
    <t>Cote d?ivoire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</si>
  <si>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</si>
  <si>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</si>
  <si>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</si>
  <si>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</si>
  <si>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</si>
  <si>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</si>
  <si>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</si>
  <si>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</si>
  <si>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</si>
  <si>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</si>
  <si>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</si>
  <si>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Western Asia</t>
  </si>
  <si>
    <t>Western Europe</t>
  </si>
  <si>
    <t>Aruba</t>
  </si>
  <si>
    <t>British Virgin Isl.</t>
  </si>
  <si>
    <t>Cuba</t>
  </si>
  <si>
    <t>Haiti</t>
  </si>
  <si>
    <t>Jamaica</t>
  </si>
  <si>
    <t>Montserrat</t>
  </si>
  <si>
    <t>Trinidad Tobago</t>
  </si>
  <si>
    <t>Belize</t>
  </si>
  <si>
    <t>El Salvador</t>
  </si>
  <si>
    <t>Guatemala</t>
  </si>
  <si>
    <t>Mexico</t>
  </si>
  <si>
    <t>Canada</t>
  </si>
  <si>
    <t>Argentina</t>
  </si>
  <si>
    <t>Bolivia</t>
  </si>
  <si>
    <t>Brazil</t>
  </si>
  <si>
    <t>Chile</t>
  </si>
  <si>
    <t>Colombia</t>
  </si>
  <si>
    <t>Ecuador</t>
  </si>
  <si>
    <t>Peru</t>
  </si>
  <si>
    <t>Uruguay</t>
  </si>
  <si>
    <t>China</t>
  </si>
  <si>
    <t>Hong Kong</t>
  </si>
  <si>
    <t>Japan</t>
  </si>
  <si>
    <t>Korea Dem</t>
  </si>
  <si>
    <t>Korea Rep</t>
  </si>
  <si>
    <t>Mongolia</t>
  </si>
  <si>
    <t>Taiwan</t>
  </si>
  <si>
    <t>Cambodia</t>
  </si>
  <si>
    <t>Malaysia</t>
  </si>
  <si>
    <t>Myanmar</t>
  </si>
  <si>
    <t>Philippines</t>
  </si>
  <si>
    <t>Thailand</t>
  </si>
  <si>
    <t>Viet nam</t>
  </si>
  <si>
    <t>Afghanistan</t>
  </si>
  <si>
    <t>Bangladesh</t>
  </si>
  <si>
    <t>Bhutan</t>
  </si>
  <si>
    <t>India</t>
  </si>
  <si>
    <t>Nepal</t>
  </si>
  <si>
    <t>Pakistan</t>
  </si>
  <si>
    <t>Sri Lanka</t>
  </si>
  <si>
    <t>Uzbekistan</t>
  </si>
  <si>
    <t>Armenia</t>
  </si>
  <si>
    <t>Belarus</t>
  </si>
  <si>
    <t>Bulgaria</t>
  </si>
  <si>
    <t>Cyprus</t>
  </si>
  <si>
    <t>Czech Rep</t>
  </si>
  <si>
    <t>Georgia</t>
  </si>
  <si>
    <t>Hungary</t>
  </si>
  <si>
    <t>Poland</t>
  </si>
  <si>
    <t>Romania</t>
  </si>
  <si>
    <t>Russia</t>
  </si>
  <si>
    <t>Slovakia</t>
  </si>
  <si>
    <t>Ukraine</t>
  </si>
  <si>
    <t>Denmark</t>
  </si>
  <si>
    <t>Estonia</t>
  </si>
  <si>
    <t>Finland</t>
  </si>
  <si>
    <t>Iceland</t>
  </si>
  <si>
    <t>Ireland</t>
  </si>
  <si>
    <t>Lithuania</t>
  </si>
  <si>
    <t>Norway</t>
  </si>
  <si>
    <t>Sweden</t>
  </si>
  <si>
    <t>United Kingdom</t>
  </si>
  <si>
    <t>Albania</t>
  </si>
  <si>
    <t>Bosnia Harzg</t>
  </si>
  <si>
    <t>Croatia</t>
  </si>
  <si>
    <t>Greece</t>
  </si>
  <si>
    <t>Italy</t>
  </si>
  <si>
    <t>Portugal</t>
  </si>
  <si>
    <t>Serbia</t>
  </si>
  <si>
    <t>Slovenia</t>
  </si>
  <si>
    <t>Spain</t>
  </si>
  <si>
    <t>Yugoslavia</t>
  </si>
  <si>
    <t>Austria</t>
  </si>
  <si>
    <t>Belgium</t>
  </si>
  <si>
    <t>France</t>
  </si>
  <si>
    <t>Germany</t>
  </si>
  <si>
    <t>Luxembourg</t>
  </si>
  <si>
    <t>Netherlands/ Holland</t>
  </si>
  <si>
    <t>Switzerland</t>
  </si>
  <si>
    <t>Iran</t>
  </si>
  <si>
    <t>Iraq</t>
  </si>
  <si>
    <t>Israel</t>
  </si>
  <si>
    <t>Jordan</t>
  </si>
  <si>
    <t>Kuwait</t>
  </si>
  <si>
    <t>Lebanon</t>
  </si>
  <si>
    <t>Oman</t>
  </si>
  <si>
    <t>Palestine</t>
  </si>
  <si>
    <t>Saudi Arabia</t>
  </si>
  <si>
    <t>Syrian Arbia</t>
  </si>
  <si>
    <t>Turkey</t>
  </si>
  <si>
    <t>UAE/Dubai/Abu Dhabi/Sharjah</t>
  </si>
  <si>
    <t>Yemen</t>
  </si>
  <si>
    <t>Australia</t>
  </si>
  <si>
    <t>New Zealand</t>
  </si>
  <si>
    <t>Fiji</t>
  </si>
  <si>
    <t>New Caledonia</t>
  </si>
  <si>
    <t>Solomon Is</t>
  </si>
  <si>
    <t>American Samoa</t>
  </si>
  <si>
    <t>Total Visitors to SON</t>
  </si>
  <si>
    <t>Frequency of Visit</t>
  </si>
  <si>
    <t>Local Domestic Visitors</t>
  </si>
  <si>
    <t>Central African Republic</t>
  </si>
  <si>
    <t>Chad</t>
  </si>
  <si>
    <t>Gabon</t>
  </si>
  <si>
    <t>Central Asia</t>
  </si>
  <si>
    <t>Micronesia</t>
  </si>
  <si>
    <t>Costa Rica</t>
  </si>
  <si>
    <t>United States of America</t>
  </si>
  <si>
    <t>Venezuela (Bolivarian Republic)</t>
  </si>
  <si>
    <t>Kyrgyzstan</t>
  </si>
  <si>
    <t>Indonesia</t>
  </si>
  <si>
    <t>Singapore</t>
  </si>
  <si>
    <t>Jersey</t>
  </si>
  <si>
    <t>Latvia</t>
  </si>
  <si>
    <t>Holy See (Vatican City State)</t>
  </si>
  <si>
    <t>Qatar</t>
  </si>
  <si>
    <t>Nauru</t>
  </si>
  <si>
    <t>Wallis and Futuna Islands</t>
  </si>
  <si>
    <t>Congo Brazaville</t>
  </si>
  <si>
    <t>United States of America (USA)</t>
  </si>
  <si>
    <t>Foreigners</t>
  </si>
  <si>
    <t>Visitors</t>
  </si>
  <si>
    <t xml:space="preserve">Visitors to SON; Quarterly </t>
  </si>
  <si>
    <t>Visitation to the Source of the Nile (SON)</t>
  </si>
  <si>
    <t>Visitors to SON; Annual</t>
  </si>
  <si>
    <t>Visitation to Source of the Nile.xls</t>
  </si>
  <si>
    <t>Visitors to the Source of the Nile</t>
  </si>
  <si>
    <t xml:space="preserve">A non-resident or resident visitor who goes to the source of the nile with a view of touring </t>
  </si>
  <si>
    <t>Data is collected from the gate of the source of the Nile as the vistor enters.</t>
  </si>
  <si>
    <t>Administrative registers at the Soure of the Nile</t>
  </si>
  <si>
    <t>Data is collected using gate registers as visitors enter the Source of the Nile</t>
  </si>
  <si>
    <t>These are locals living in Uganda</t>
  </si>
  <si>
    <t>Meta Data for the indicator visitors to the Source of the Nile</t>
  </si>
  <si>
    <t>• Visitors by sex</t>
  </si>
  <si>
    <t>• Visitors byCategory</t>
  </si>
  <si>
    <t>• Visitors by Mode of Travel</t>
  </si>
  <si>
    <t>• Total visitors by month, Quarter and year.</t>
  </si>
  <si>
    <t>These are school groups either Nusery, Primary, Secondary or Tertiary</t>
  </si>
  <si>
    <t>Bicycle</t>
  </si>
  <si>
    <t>Boat</t>
  </si>
  <si>
    <t>Kazakhstan</t>
  </si>
  <si>
    <t>Nationals</t>
  </si>
  <si>
    <r>
      <t>2020/21</t>
    </r>
    <r>
      <rPr>
        <b/>
        <sz val="12"/>
        <color rgb="FFFF0000"/>
        <rFont val="Garamond"/>
        <family val="1"/>
      </rPr>
      <t>*</t>
    </r>
  </si>
  <si>
    <t>Cote d'ivoire</t>
  </si>
  <si>
    <t>2020/21</t>
  </si>
  <si>
    <r>
      <t>2021</t>
    </r>
    <r>
      <rPr>
        <b/>
        <sz val="12"/>
        <color rgb="FFFF0000"/>
        <rFont val="Garamond"/>
        <family val="1"/>
      </rPr>
      <t>*</t>
    </r>
  </si>
  <si>
    <t>SON_Quarterly</t>
  </si>
  <si>
    <t>SON_CY</t>
  </si>
  <si>
    <t>SON_FY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</si>
  <si>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</si>
  <si>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</si>
  <si>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</si>
  <si>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</si>
  <si>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</si>
  <si>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</si>
  <si>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</si>
  <si>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</si>
  <si>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</si>
  <si>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30th April 2021</t>
  </si>
  <si>
    <t>15th July 2021</t>
  </si>
  <si>
    <t>March 2021</t>
  </si>
  <si>
    <t>Sn</t>
  </si>
  <si>
    <t>Source Markets</t>
  </si>
  <si>
    <t>Q2 (Oct-Dec 2020)</t>
  </si>
  <si>
    <t>Q3 (Jan-Mar 2021)</t>
  </si>
  <si>
    <t>%Age Change</t>
  </si>
  <si>
    <t>Q2 (Oct-Dec)</t>
  </si>
  <si>
    <t>Q3 (Jan-Mar)</t>
  </si>
  <si>
    <t>Categories</t>
  </si>
  <si>
    <t>Jan-Dec</t>
  </si>
  <si>
    <t>Difference</t>
  </si>
  <si>
    <t>January to March</t>
  </si>
  <si>
    <t>Category of Visitors</t>
  </si>
  <si>
    <t>Total-Category of Visitors</t>
  </si>
  <si>
    <t>Total-Visitors</t>
  </si>
  <si>
    <t>Sex of visitors</t>
  </si>
  <si>
    <t>%Age Share 2020</t>
  </si>
  <si>
    <t>% Change 2020-2019</t>
  </si>
  <si>
    <t>%Age Share 2021</t>
  </si>
  <si>
    <t>% Change 2021-2020</t>
  </si>
  <si>
    <t>Regional distribution</t>
  </si>
  <si>
    <t>Jan-Dec 2020 compared with Jan-Dec 2019</t>
  </si>
  <si>
    <t>Jan-Mar 2021 compared with Jan-Mar 2020</t>
  </si>
  <si>
    <t>Jan-Mar 2021 compared with Oct-Dec 2020</t>
  </si>
  <si>
    <t>October-December (Q2)</t>
  </si>
  <si>
    <t>January to March (Q3)</t>
  </si>
  <si>
    <t>Top Source Markets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</si>
</sst>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0_)"/>
    <numFmt numFmtId="166" formatCode="[$-409]dd\-mmm\-yy;@"/>
    <numFmt numFmtId="167" formatCode="0.000"/>
    <numFmt numFmtId="168" formatCode="_-* #,##0.00_-;\-* #,##0.00_-;_-* &quot;-&quot;_-;_-@_-"/>
    <numFmt numFmtId="169" formatCode="_(* #,##0_);_(* \(#,##0\);_(* &quot;-&quot;??_);_(@_)"/>
    <numFmt numFmtId="170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Garamond"/>
      <family val="1"/>
    </font>
    <font>
      <sz val="12"/>
      <name val="Garamond"/>
      <family val="1"/>
    </font>
    <font>
      <sz val="12"/>
      <color indexed="8"/>
      <name val="Garamond"/>
      <family val="1"/>
    </font>
    <font>
      <b/>
      <sz val="16"/>
      <name val="Garamond"/>
      <family val="1"/>
    </font>
    <font>
      <b/>
      <sz val="12"/>
      <name val="Garamond"/>
      <family val="1"/>
    </font>
    <font>
      <b/>
      <sz val="12"/>
      <color rgb="FFFF0000"/>
      <name val="Garamond"/>
      <family val="1"/>
    </font>
    <font>
      <sz val="12"/>
      <color rgb="FFFF0000"/>
      <name val="Garamond"/>
      <family val="1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7030A0"/>
      <name val="Garamond"/>
      <family val="1"/>
    </font>
    <font>
      <b/>
      <sz val="12"/>
      <color theme="0"/>
      <name val="Garamond"/>
      <family val="1"/>
    </font>
    <font>
      <b/>
      <u/>
      <sz val="12"/>
      <color theme="1"/>
      <name val="Garamond"/>
      <family val="1"/>
    </font>
    <font>
      <b/>
      <sz val="12"/>
      <color rgb="FF000000"/>
      <name val="Garamond"/>
      <family val="1"/>
    </font>
    <font>
      <sz val="12"/>
      <color rgb="FF000000"/>
      <name val="Garamond"/>
      <family val="1"/>
    </font>
    <font>
      <b/>
      <u/>
      <sz val="12"/>
      <color rgb="FF000000"/>
      <name val="Garamond"/>
      <family val="1"/>
    </font>
    <font>
      <i/>
      <sz val="12"/>
      <color rgb="FF000000"/>
      <name val="Garamond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rgb="FF00B050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7">
    <xf numFmtId="0" fontId="0" fillId="0" borderId="0" xfId="0"/>
    <xf numFmtId="0" fontId="3" fillId="0" borderId="0" xfId="2" applyFont="1" applyAlignment="1" applyProtection="1"/>
    <xf numFmtId="0" fontId="4" fillId="0" borderId="0" xfId="0" applyFont="1" applyFill="1" applyBorder="1"/>
    <xf numFmtId="165" fontId="5" fillId="0" borderId="0" xfId="0" applyNumberFormat="1" applyFont="1" applyFill="1" applyBorder="1" applyProtection="1"/>
    <xf numFmtId="2" fontId="4" fillId="0" borderId="0" xfId="0" applyNumberFormat="1" applyFont="1" applyFill="1" applyBorder="1"/>
    <xf numFmtId="0" fontId="6" fillId="0" borderId="0" xfId="0" applyFont="1" applyFill="1" applyBorder="1"/>
    <xf numFmtId="2" fontId="4" fillId="0" borderId="0" xfId="1" applyNumberFormat="1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4" xfId="0" applyFont="1" applyFill="1" applyBorder="1"/>
    <xf numFmtId="2" fontId="7" fillId="2" borderId="5" xfId="0" quotePrefix="1" applyNumberFormat="1" applyFont="1" applyFill="1" applyBorder="1" applyAlignment="1" applyProtection="1">
      <alignment horizontal="center"/>
    </xf>
    <xf numFmtId="2" fontId="7" fillId="2" borderId="4" xfId="0" quotePrefix="1" applyNumberFormat="1" applyFont="1" applyFill="1" applyBorder="1" applyAlignment="1" applyProtection="1">
      <alignment horizontal="center"/>
    </xf>
    <xf numFmtId="2" fontId="7" fillId="2" borderId="6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fill"/>
    </xf>
    <xf numFmtId="165" fontId="5" fillId="0" borderId="0" xfId="0" applyNumberFormat="1" applyFont="1" applyFill="1" applyBorder="1" applyAlignment="1" applyProtection="1">
      <alignment horizontal="fill"/>
    </xf>
    <xf numFmtId="165" fontId="5" fillId="0" borderId="8" xfId="0" applyNumberFormat="1" applyFont="1" applyFill="1" applyBorder="1" applyAlignment="1" applyProtection="1">
      <alignment horizontal="fill"/>
    </xf>
    <xf numFmtId="165" fontId="5" fillId="0" borderId="7" xfId="0" applyNumberFormat="1" applyFont="1" applyFill="1" applyBorder="1" applyAlignment="1" applyProtection="1">
      <alignment horizontal="fill"/>
    </xf>
    <xf numFmtId="4" fontId="7" fillId="0" borderId="0" xfId="0" applyNumberFormat="1" applyFont="1" applyFill="1" applyBorder="1"/>
    <xf numFmtId="4" fontId="7" fillId="0" borderId="0" xfId="0" applyNumberFormat="1" applyFont="1" applyFill="1" applyBorder="1" applyAlignment="1"/>
    <xf numFmtId="4" fontId="7" fillId="0" borderId="7" xfId="0" applyNumberFormat="1" applyFont="1" applyFill="1" applyBorder="1" applyAlignment="1"/>
    <xf numFmtId="4" fontId="7" fillId="0" borderId="8" xfId="0" applyNumberFormat="1" applyFont="1" applyFill="1" applyBorder="1" applyAlignment="1"/>
    <xf numFmtId="2" fontId="7" fillId="0" borderId="0" xfId="0" applyNumberFormat="1" applyFont="1" applyFill="1" applyBorder="1" applyAlignment="1">
      <alignment horizontal="left" wrapText="1" indent="2"/>
    </xf>
    <xf numFmtId="4" fontId="4" fillId="0" borderId="0" xfId="0" applyNumberFormat="1" applyFont="1" applyFill="1" applyBorder="1" applyAlignment="1"/>
    <xf numFmtId="4" fontId="4" fillId="0" borderId="7" xfId="0" applyNumberFormat="1" applyFont="1" applyFill="1" applyBorder="1" applyAlignment="1"/>
    <xf numFmtId="4" fontId="4" fillId="0" borderId="8" xfId="0" applyNumberFormat="1" applyFont="1" applyFill="1" applyBorder="1" applyAlignment="1"/>
    <xf numFmtId="2" fontId="7" fillId="0" borderId="0" xfId="0" applyNumberFormat="1" applyFont="1" applyFill="1" applyBorder="1" applyAlignment="1">
      <alignment horizontal="left" vertical="top" wrapText="1" indent="4"/>
    </xf>
    <xf numFmtId="2" fontId="4" fillId="0" borderId="0" xfId="0" applyNumberFormat="1" applyFont="1" applyFill="1" applyBorder="1" applyAlignment="1">
      <alignment horizontal="left" vertical="top" wrapText="1" indent="4"/>
    </xf>
    <xf numFmtId="4" fontId="4" fillId="0" borderId="0" xfId="0" applyNumberFormat="1" applyFont="1" applyFill="1" applyBorder="1"/>
    <xf numFmtId="2" fontId="7" fillId="0" borderId="0" xfId="0" applyNumberFormat="1" applyFont="1" applyFill="1" applyBorder="1" applyAlignment="1">
      <alignment horizontal="left" vertical="top" wrapText="1" indent="3"/>
    </xf>
    <xf numFmtId="2" fontId="4" fillId="0" borderId="0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left" vertical="top" wrapText="1" indent="6"/>
    </xf>
    <xf numFmtId="2" fontId="4" fillId="0" borderId="0" xfId="0" applyNumberFormat="1" applyFont="1" applyFill="1" applyBorder="1" applyAlignment="1">
      <alignment horizontal="left" vertical="top" wrapText="1" indent="5"/>
    </xf>
    <xf numFmtId="2" fontId="7" fillId="0" borderId="4" xfId="0" applyNumberFormat="1" applyFont="1" applyFill="1" applyBorder="1" applyAlignment="1">
      <alignment horizontal="left" vertical="top" wrapText="1" indent="3"/>
    </xf>
    <xf numFmtId="2" fontId="4" fillId="0" borderId="4" xfId="0" applyNumberFormat="1" applyFont="1" applyFill="1" applyBorder="1" applyAlignment="1">
      <alignment horizontal="right"/>
    </xf>
    <xf numFmtId="2" fontId="4" fillId="0" borderId="5" xfId="0" applyNumberFormat="1" applyFont="1" applyFill="1" applyBorder="1" applyAlignment="1">
      <alignment horizontal="right"/>
    </xf>
    <xf numFmtId="2" fontId="4" fillId="0" borderId="6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10" fontId="4" fillId="0" borderId="0" xfId="1" applyNumberFormat="1" applyFont="1" applyFill="1" applyBorder="1"/>
    <xf numFmtId="2" fontId="7" fillId="0" borderId="0" xfId="0" applyNumberFormat="1" applyFont="1" applyFill="1" applyBorder="1" applyAlignment="1">
      <alignment horizontal="center"/>
    </xf>
    <xf numFmtId="0" fontId="7" fillId="2" borderId="9" xfId="0" applyFont="1" applyFill="1" applyBorder="1"/>
    <xf numFmtId="0" fontId="4" fillId="0" borderId="4" xfId="0" applyFont="1" applyFill="1" applyBorder="1"/>
    <xf numFmtId="0" fontId="7" fillId="2" borderId="9" xfId="0" quotePrefix="1" applyFont="1" applyFill="1" applyBorder="1" applyAlignment="1">
      <alignment horizontal="center"/>
    </xf>
    <xf numFmtId="165" fontId="5" fillId="0" borderId="10" xfId="0" applyNumberFormat="1" applyFont="1" applyFill="1" applyBorder="1" applyAlignment="1" applyProtection="1">
      <alignment horizontal="fill"/>
    </xf>
    <xf numFmtId="165" fontId="5" fillId="0" borderId="11" xfId="0" applyNumberFormat="1" applyFont="1" applyFill="1" applyBorder="1" applyAlignment="1" applyProtection="1">
      <alignment horizontal="fill"/>
    </xf>
    <xf numFmtId="165" fontId="5" fillId="0" borderId="12" xfId="0" applyNumberFormat="1" applyFont="1" applyFill="1" applyBorder="1" applyAlignment="1" applyProtection="1">
      <alignment horizontal="fill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1" fillId="0" borderId="13" xfId="0" applyFont="1" applyBorder="1"/>
    <xf numFmtId="0" fontId="13" fillId="3" borderId="14" xfId="0" applyFont="1" applyFill="1" applyBorder="1"/>
    <xf numFmtId="0" fontId="13" fillId="3" borderId="15" xfId="0" applyFont="1" applyFill="1" applyBorder="1"/>
    <xf numFmtId="0" fontId="13" fillId="3" borderId="16" xfId="0" applyFont="1" applyFill="1" applyBorder="1"/>
    <xf numFmtId="0" fontId="3" fillId="4" borderId="0" xfId="2" applyFont="1" applyFill="1" applyAlignment="1" applyProtection="1"/>
    <xf numFmtId="0" fontId="11" fillId="4" borderId="0" xfId="0" applyFont="1" applyFill="1"/>
    <xf numFmtId="49" fontId="11" fillId="4" borderId="0" xfId="0" applyNumberFormat="1" applyFont="1" applyFill="1" applyAlignment="1">
      <alignment horizontal="right"/>
    </xf>
    <xf numFmtId="49" fontId="11" fillId="4" borderId="0" xfId="0" quotePrefix="1" applyNumberFormat="1" applyFont="1" applyFill="1" applyAlignment="1">
      <alignment horizontal="right"/>
    </xf>
    <xf numFmtId="0" fontId="11" fillId="4" borderId="13" xfId="0" applyFont="1" applyFill="1" applyBorder="1"/>
    <xf numFmtId="166" fontId="11" fillId="0" borderId="0" xfId="0" applyNumberFormat="1" applyFont="1" applyAlignment="1">
      <alignment horizontal="left"/>
    </xf>
    <xf numFmtId="0" fontId="3" fillId="0" borderId="0" xfId="2" applyFont="1" applyAlignment="1" applyProtection="1">
      <alignment vertical="top"/>
    </xf>
    <xf numFmtId="0" fontId="0" fillId="0" borderId="0" xfId="0" applyAlignment="1">
      <alignment vertical="top"/>
    </xf>
    <xf numFmtId="0" fontId="11" fillId="0" borderId="0" xfId="0" applyFont="1" applyAlignment="1">
      <alignment vertical="top"/>
    </xf>
    <xf numFmtId="0" fontId="15" fillId="4" borderId="17" xfId="0" applyFont="1" applyFill="1" applyBorder="1" applyAlignment="1">
      <alignment horizontal="justify" vertical="top" wrapText="1"/>
    </xf>
    <xf numFmtId="0" fontId="16" fillId="0" borderId="17" xfId="0" applyFont="1" applyBorder="1" applyAlignment="1">
      <alignment horizontal="justify" vertical="top" wrapText="1"/>
    </xf>
    <xf numFmtId="0" fontId="11" fillId="0" borderId="17" xfId="0" applyFont="1" applyBorder="1" applyAlignment="1">
      <alignment vertical="top" wrapText="1"/>
    </xf>
    <xf numFmtId="0" fontId="16" fillId="5" borderId="17" xfId="0" applyFont="1" applyFill="1" applyBorder="1" applyAlignment="1">
      <alignment horizontal="justify" vertical="top" wrapText="1"/>
    </xf>
    <xf numFmtId="0" fontId="17" fillId="0" borderId="17" xfId="0" applyFont="1" applyBorder="1" applyAlignment="1">
      <alignment horizontal="justify" vertical="top" wrapText="1"/>
    </xf>
    <xf numFmtId="0" fontId="18" fillId="0" borderId="17" xfId="0" applyFont="1" applyBorder="1" applyAlignment="1">
      <alignment horizontal="justify" vertical="top" wrapText="1"/>
    </xf>
    <xf numFmtId="0" fontId="9" fillId="4" borderId="13" xfId="0" applyFont="1" applyFill="1" applyBorder="1"/>
    <xf numFmtId="0" fontId="16" fillId="0" borderId="17" xfId="0" applyFont="1" applyBorder="1" applyAlignment="1">
      <alignment horizontal="justify" vertical="top" wrapText="1"/>
    </xf>
    <xf numFmtId="0" fontId="19" fillId="0" borderId="0" xfId="0" applyFont="1"/>
    <xf numFmtId="2" fontId="7" fillId="0" borderId="0" xfId="0" applyNumberFormat="1" applyFont="1" applyFill="1" applyBorder="1" applyAlignment="1">
      <alignment horizontal="left" vertical="top" wrapText="1" indent="6"/>
    </xf>
    <xf numFmtId="2" fontId="7" fillId="0" borderId="0" xfId="0" applyNumberFormat="1" applyFont="1" applyFill="1" applyBorder="1" applyAlignment="1">
      <alignment horizontal="left" vertical="top" wrapText="1" indent="5"/>
    </xf>
    <xf numFmtId="167" fontId="7" fillId="0" borderId="0" xfId="0" applyNumberFormat="1" applyFont="1" applyFill="1" applyBorder="1" applyAlignment="1">
      <alignment horizontal="left" vertical="top" wrapText="1" indent="5"/>
    </xf>
    <xf numFmtId="168" fontId="5" fillId="0" borderId="0" xfId="4" applyNumberFormat="1" applyFont="1" applyFill="1" applyBorder="1" applyProtection="1"/>
    <xf numFmtId="168" fontId="4" fillId="0" borderId="0" xfId="4" applyNumberFormat="1" applyFont="1" applyFill="1" applyBorder="1"/>
    <xf numFmtId="168" fontId="7" fillId="0" borderId="0" xfId="4" applyNumberFormat="1" applyFont="1" applyFill="1" applyBorder="1" applyAlignment="1">
      <alignment horizontal="center"/>
    </xf>
    <xf numFmtId="168" fontId="7" fillId="0" borderId="0" xfId="4" applyNumberFormat="1" applyFont="1" applyFill="1" applyBorder="1"/>
    <xf numFmtId="168" fontId="7" fillId="2" borderId="1" xfId="4" applyNumberFormat="1" applyFont="1" applyFill="1" applyBorder="1" applyAlignment="1" applyProtection="1">
      <alignment horizontal="center"/>
    </xf>
    <xf numFmtId="168" fontId="5" fillId="0" borderId="0" xfId="4" applyNumberFormat="1" applyFont="1" applyFill="1" applyBorder="1" applyAlignment="1" applyProtection="1">
      <alignment horizontal="fill"/>
    </xf>
    <xf numFmtId="168" fontId="7" fillId="0" borderId="0" xfId="4" applyNumberFormat="1" applyFont="1" applyFill="1" applyBorder="1" applyAlignment="1"/>
    <xf numFmtId="168" fontId="4" fillId="0" borderId="0" xfId="4" applyNumberFormat="1" applyFont="1" applyFill="1" applyBorder="1" applyAlignment="1"/>
    <xf numFmtId="168" fontId="20" fillId="0" borderId="0" xfId="4" applyNumberFormat="1" applyFont="1"/>
    <xf numFmtId="168" fontId="11" fillId="0" borderId="0" xfId="4" applyNumberFormat="1" applyFont="1"/>
    <xf numFmtId="168" fontId="4" fillId="0" borderId="4" xfId="4" applyNumberFormat="1" applyFont="1" applyFill="1" applyBorder="1" applyAlignment="1"/>
    <xf numFmtId="168" fontId="4" fillId="0" borderId="0" xfId="4" applyNumberFormat="1" applyFont="1" applyFill="1" applyBorder="1" applyAlignment="1">
      <alignment horizontal="right"/>
    </xf>
    <xf numFmtId="168" fontId="7" fillId="0" borderId="7" xfId="4" applyNumberFormat="1" applyFont="1" applyFill="1" applyBorder="1" applyAlignment="1"/>
    <xf numFmtId="168" fontId="7" fillId="0" borderId="8" xfId="4" applyNumberFormat="1" applyFont="1" applyFill="1" applyBorder="1" applyAlignment="1"/>
    <xf numFmtId="168" fontId="4" fillId="0" borderId="7" xfId="4" applyNumberFormat="1" applyFont="1" applyFill="1" applyBorder="1" applyAlignment="1"/>
    <xf numFmtId="168" fontId="4" fillId="0" borderId="8" xfId="4" applyNumberFormat="1" applyFont="1" applyFill="1" applyBorder="1" applyAlignment="1"/>
    <xf numFmtId="168" fontId="4" fillId="0" borderId="4" xfId="4" applyNumberFormat="1" applyFont="1" applyFill="1" applyBorder="1" applyAlignment="1">
      <alignment horizontal="right"/>
    </xf>
    <xf numFmtId="168" fontId="11" fillId="0" borderId="0" xfId="4" applyNumberFormat="1" applyFont="1" applyFill="1" applyBorder="1" applyAlignment="1"/>
    <xf numFmtId="168" fontId="4" fillId="0" borderId="7" xfId="4" applyNumberFormat="1" applyFont="1" applyFill="1" applyBorder="1"/>
    <xf numFmtId="168" fontId="11" fillId="0" borderId="7" xfId="4" applyNumberFormat="1" applyFont="1" applyFill="1" applyBorder="1" applyAlignment="1"/>
    <xf numFmtId="43" fontId="4" fillId="0" borderId="0" xfId="0" applyNumberFormat="1" applyFont="1" applyFill="1" applyBorder="1"/>
    <xf numFmtId="0" fontId="16" fillId="6" borderId="17" xfId="0" applyFont="1" applyFill="1" applyBorder="1" applyAlignment="1">
      <alignment horizontal="justify" vertical="top" wrapText="1"/>
    </xf>
    <xf numFmtId="0" fontId="0" fillId="6" borderId="0" xfId="0" applyFill="1" applyAlignment="1">
      <alignment vertical="top"/>
    </xf>
    <xf numFmtId="2" fontId="4" fillId="0" borderId="7" xfId="4" applyNumberFormat="1" applyFont="1" applyFill="1" applyBorder="1" applyAlignment="1"/>
    <xf numFmtId="2" fontId="4" fillId="0" borderId="0" xfId="4" applyNumberFormat="1" applyFont="1" applyFill="1" applyBorder="1" applyAlignment="1"/>
    <xf numFmtId="2" fontId="7" fillId="0" borderId="0" xfId="4" applyNumberFormat="1" applyFont="1" applyFill="1" applyBorder="1" applyAlignment="1"/>
    <xf numFmtId="2" fontId="7" fillId="0" borderId="7" xfId="4" applyNumberFormat="1" applyFont="1" applyFill="1" applyBorder="1" applyAlignment="1"/>
    <xf numFmtId="2" fontId="7" fillId="0" borderId="0" xfId="0" applyNumberFormat="1" applyFont="1" applyFill="1" applyBorder="1" applyAlignment="1"/>
    <xf numFmtId="2" fontId="4" fillId="0" borderId="0" xfId="0" applyNumberFormat="1" applyFont="1" applyFill="1" applyBorder="1" applyAlignment="1"/>
    <xf numFmtId="169" fontId="4" fillId="0" borderId="7" xfId="5" applyNumberFormat="1" applyFont="1" applyFill="1" applyBorder="1" applyAlignment="1"/>
    <xf numFmtId="2" fontId="7" fillId="0" borderId="0" xfId="5" applyNumberFormat="1" applyFont="1" applyFill="1" applyBorder="1" applyAlignment="1"/>
    <xf numFmtId="2" fontId="4" fillId="0" borderId="0" xfId="5" applyNumberFormat="1" applyFont="1" applyFill="1" applyBorder="1" applyAlignment="1"/>
    <xf numFmtId="2" fontId="5" fillId="0" borderId="0" xfId="0" applyNumberFormat="1" applyFont="1" applyFill="1" applyBorder="1" applyProtection="1"/>
    <xf numFmtId="2" fontId="5" fillId="0" borderId="11" xfId="0" applyNumberFormat="1" applyFont="1" applyFill="1" applyBorder="1" applyAlignment="1" applyProtection="1">
      <alignment horizontal="fill"/>
    </xf>
    <xf numFmtId="168" fontId="4" fillId="7" borderId="0" xfId="4" applyNumberFormat="1" applyFont="1" applyFill="1" applyBorder="1"/>
    <xf numFmtId="168" fontId="7" fillId="7" borderId="0" xfId="4" applyNumberFormat="1" applyFont="1" applyFill="1" applyBorder="1" applyAlignment="1"/>
    <xf numFmtId="168" fontId="4" fillId="7" borderId="0" xfId="4" applyNumberFormat="1" applyFont="1" applyFill="1" applyBorder="1" applyAlignment="1"/>
    <xf numFmtId="168" fontId="7" fillId="7" borderId="0" xfId="4" applyNumberFormat="1" applyFont="1" applyFill="1" applyBorder="1"/>
    <xf numFmtId="168" fontId="20" fillId="7" borderId="0" xfId="4" applyNumberFormat="1" applyFont="1" applyFill="1"/>
    <xf numFmtId="2" fontId="4" fillId="0" borderId="7" xfId="0" applyNumberFormat="1" applyFont="1" applyFill="1" applyBorder="1" applyAlignment="1"/>
    <xf numFmtId="164" fontId="7" fillId="0" borderId="7" xfId="5" applyNumberFormat="1" applyFont="1" applyFill="1" applyBorder="1" applyAlignment="1"/>
    <xf numFmtId="164" fontId="4" fillId="0" borderId="7" xfId="5" applyNumberFormat="1" applyFont="1" applyFill="1" applyBorder="1" applyAlignment="1"/>
    <xf numFmtId="168" fontId="7" fillId="0" borderId="7" xfId="5" applyNumberFormat="1" applyFont="1" applyFill="1" applyBorder="1" applyAlignment="1"/>
    <xf numFmtId="168" fontId="4" fillId="0" borderId="7" xfId="5" applyNumberFormat="1" applyFont="1" applyFill="1" applyBorder="1" applyAlignment="1"/>
    <xf numFmtId="2" fontId="4" fillId="0" borderId="7" xfId="4" applyNumberFormat="1" applyFont="1" applyFill="1" applyBorder="1"/>
    <xf numFmtId="2" fontId="4" fillId="0" borderId="7" xfId="0" applyNumberFormat="1" applyFont="1" applyFill="1" applyBorder="1"/>
    <xf numFmtId="2" fontId="4" fillId="0" borderId="8" xfId="0" applyNumberFormat="1" applyFont="1" applyFill="1" applyBorder="1"/>
    <xf numFmtId="164" fontId="4" fillId="0" borderId="7" xfId="5" applyFont="1" applyFill="1" applyBorder="1"/>
    <xf numFmtId="164" fontId="4" fillId="0" borderId="0" xfId="5" applyFont="1" applyFill="1" applyBorder="1"/>
    <xf numFmtId="2" fontId="11" fillId="0" borderId="0" xfId="0" applyNumberFormat="1" applyFont="1" applyFill="1" applyBorder="1" applyAlignment="1">
      <alignment horizontal="left" vertical="top" wrapText="1" indent="6"/>
    </xf>
    <xf numFmtId="4" fontId="11" fillId="0" borderId="7" xfId="0" applyNumberFormat="1" applyFont="1" applyFill="1" applyBorder="1" applyAlignment="1"/>
    <xf numFmtId="4" fontId="11" fillId="0" borderId="0" xfId="0" applyNumberFormat="1" applyFont="1" applyFill="1" applyBorder="1" applyAlignment="1"/>
    <xf numFmtId="4" fontId="11" fillId="0" borderId="8" xfId="0" applyNumberFormat="1" applyFont="1" applyFill="1" applyBorder="1" applyAlignment="1"/>
    <xf numFmtId="2" fontId="11" fillId="0" borderId="0" xfId="4" applyNumberFormat="1" applyFont="1" applyFill="1" applyBorder="1" applyAlignment="1"/>
    <xf numFmtId="2" fontId="11" fillId="0" borderId="0" xfId="0" applyNumberFormat="1" applyFont="1" applyFill="1" applyBorder="1" applyAlignment="1"/>
    <xf numFmtId="0" fontId="11" fillId="0" borderId="0" xfId="0" applyFont="1" applyFill="1" applyBorder="1"/>
    <xf numFmtId="168" fontId="4" fillId="0" borderId="8" xfId="4" applyNumberFormat="1" applyFont="1" applyFill="1" applyBorder="1"/>
    <xf numFmtId="164" fontId="4" fillId="0" borderId="8" xfId="5" applyFont="1" applyFill="1" applyBorder="1"/>
    <xf numFmtId="168" fontId="11" fillId="0" borderId="8" xfId="4" applyNumberFormat="1" applyFont="1" applyFill="1" applyBorder="1" applyAlignment="1"/>
    <xf numFmtId="2" fontId="4" fillId="0" borderId="8" xfId="4" applyNumberFormat="1" applyFont="1" applyFill="1" applyBorder="1" applyAlignment="1"/>
    <xf numFmtId="2" fontId="11" fillId="0" borderId="8" xfId="4" applyNumberFormat="1" applyFont="1" applyFill="1" applyBorder="1" applyAlignment="1"/>
    <xf numFmtId="2" fontId="7" fillId="0" borderId="8" xfId="4" applyNumberFormat="1" applyFont="1" applyFill="1" applyBorder="1" applyAlignment="1"/>
    <xf numFmtId="0" fontId="4" fillId="0" borderId="8" xfId="0" applyFont="1" applyFill="1" applyBorder="1"/>
    <xf numFmtId="168" fontId="20" fillId="0" borderId="0" xfId="4" applyNumberFormat="1" applyFont="1" applyFill="1"/>
    <xf numFmtId="1" fontId="7" fillId="2" borderId="9" xfId="4" quotePrefix="1" applyNumberFormat="1" applyFont="1" applyFill="1" applyBorder="1" applyAlignment="1" applyProtection="1">
      <alignment horizontal="center"/>
    </xf>
    <xf numFmtId="1" fontId="7" fillId="2" borderId="9" xfId="4" applyNumberFormat="1" applyFont="1" applyFill="1" applyBorder="1" applyAlignment="1" applyProtection="1">
      <alignment horizontal="center"/>
    </xf>
    <xf numFmtId="2" fontId="7" fillId="2" borderId="4" xfId="0" applyNumberFormat="1" applyFont="1" applyFill="1" applyBorder="1" applyAlignment="1" applyProtection="1">
      <alignment horizontal="center"/>
    </xf>
    <xf numFmtId="164" fontId="7" fillId="0" borderId="0" xfId="5" applyNumberFormat="1" applyFont="1" applyFill="1" applyBorder="1" applyAlignment="1"/>
    <xf numFmtId="164" fontId="4" fillId="0" borderId="0" xfId="5" applyNumberFormat="1" applyFont="1" applyFill="1" applyBorder="1" applyAlignment="1"/>
    <xf numFmtId="169" fontId="4" fillId="0" borderId="0" xfId="5" applyNumberFormat="1" applyFont="1" applyFill="1" applyBorder="1" applyAlignment="1"/>
    <xf numFmtId="168" fontId="7" fillId="0" borderId="0" xfId="5" applyNumberFormat="1" applyFont="1" applyFill="1" applyBorder="1" applyAlignment="1"/>
    <xf numFmtId="168" fontId="4" fillId="0" borderId="0" xfId="5" applyNumberFormat="1" applyFont="1" applyFill="1" applyBorder="1" applyAlignment="1"/>
    <xf numFmtId="168" fontId="7" fillId="2" borderId="5" xfId="4" quotePrefix="1" applyNumberFormat="1" applyFont="1" applyFill="1" applyBorder="1" applyAlignment="1" applyProtection="1">
      <alignment horizontal="center"/>
    </xf>
    <xf numFmtId="168" fontId="7" fillId="2" borderId="4" xfId="4" quotePrefix="1" applyNumberFormat="1" applyFont="1" applyFill="1" applyBorder="1" applyAlignment="1" applyProtection="1">
      <alignment horizontal="center"/>
    </xf>
    <xf numFmtId="168" fontId="7" fillId="2" borderId="4" xfId="4" applyNumberFormat="1" applyFont="1" applyFill="1" applyBorder="1" applyAlignment="1" applyProtection="1">
      <alignment horizontal="center"/>
    </xf>
    <xf numFmtId="168" fontId="5" fillId="0" borderId="7" xfId="4" applyNumberFormat="1" applyFont="1" applyFill="1" applyBorder="1" applyAlignment="1" applyProtection="1">
      <alignment horizontal="fill"/>
    </xf>
    <xf numFmtId="168" fontId="5" fillId="0" borderId="8" xfId="4" applyNumberFormat="1" applyFont="1" applyFill="1" applyBorder="1" applyAlignment="1" applyProtection="1">
      <alignment horizontal="fill"/>
    </xf>
    <xf numFmtId="168" fontId="0" fillId="0" borderId="0" xfId="4" applyNumberFormat="1" applyFont="1"/>
    <xf numFmtId="168" fontId="4" fillId="0" borderId="5" xfId="4" applyNumberFormat="1" applyFont="1" applyFill="1" applyBorder="1" applyAlignment="1">
      <alignment horizontal="right"/>
    </xf>
    <xf numFmtId="9" fontId="7" fillId="0" borderId="0" xfId="1" applyFont="1" applyFill="1" applyBorder="1"/>
    <xf numFmtId="170" fontId="7" fillId="0" borderId="0" xfId="1" applyNumberFormat="1" applyFont="1" applyFill="1" applyBorder="1"/>
    <xf numFmtId="2" fontId="7" fillId="2" borderId="4" xfId="0" applyNumberFormat="1" applyFont="1" applyFill="1" applyBorder="1" applyAlignment="1" applyProtection="1">
      <alignment horizontal="left"/>
    </xf>
    <xf numFmtId="1" fontId="4" fillId="0" borderId="0" xfId="0" applyNumberFormat="1" applyFont="1" applyFill="1" applyBorder="1" applyAlignment="1">
      <alignment horizontal="left" vertical="top" wrapText="1"/>
    </xf>
    <xf numFmtId="2" fontId="4" fillId="0" borderId="0" xfId="0" applyNumberFormat="1" applyFont="1" applyFill="1" applyBorder="1" applyAlignment="1">
      <alignment horizontal="left" vertical="top" wrapText="1"/>
    </xf>
    <xf numFmtId="9" fontId="4" fillId="0" borderId="0" xfId="1" applyFont="1" applyFill="1" applyBorder="1" applyAlignment="1"/>
    <xf numFmtId="168" fontId="4" fillId="0" borderId="0" xfId="0" applyNumberFormat="1" applyFont="1" applyFill="1" applyBorder="1"/>
    <xf numFmtId="0" fontId="19" fillId="0" borderId="18" xfId="0" applyFont="1" applyBorder="1"/>
    <xf numFmtId="0" fontId="7" fillId="0" borderId="18" xfId="0" applyFont="1" applyFill="1" applyBorder="1"/>
    <xf numFmtId="168" fontId="7" fillId="0" borderId="18" xfId="0" applyNumberFormat="1" applyFont="1" applyFill="1" applyBorder="1"/>
    <xf numFmtId="9" fontId="7" fillId="0" borderId="18" xfId="1" applyFont="1" applyFill="1" applyBorder="1" applyAlignment="1"/>
    <xf numFmtId="2" fontId="7" fillId="0" borderId="0" xfId="0" applyNumberFormat="1" applyFont="1" applyFill="1" applyBorder="1" applyAlignment="1">
      <alignment horizontal="left" vertical="top" wrapText="1"/>
    </xf>
    <xf numFmtId="9" fontId="7" fillId="0" borderId="0" xfId="1" applyFont="1" applyFill="1" applyBorder="1" applyAlignment="1"/>
    <xf numFmtId="2" fontId="4" fillId="0" borderId="0" xfId="0" applyNumberFormat="1" applyFont="1" applyFill="1" applyBorder="1" applyAlignment="1">
      <alignment horizontal="left" vertical="top" wrapText="1" indent="1"/>
    </xf>
    <xf numFmtId="2" fontId="4" fillId="0" borderId="9" xfId="0" applyNumberFormat="1" applyFont="1" applyFill="1" applyBorder="1" applyAlignment="1">
      <alignment horizontal="left" vertical="top" wrapText="1" indent="1"/>
    </xf>
    <xf numFmtId="4" fontId="4" fillId="0" borderId="9" xfId="0" applyNumberFormat="1" applyFont="1" applyFill="1" applyBorder="1" applyAlignment="1"/>
    <xf numFmtId="168" fontId="4" fillId="0" borderId="9" xfId="4" applyNumberFormat="1" applyFont="1" applyFill="1" applyBorder="1" applyAlignment="1"/>
    <xf numFmtId="9" fontId="4" fillId="0" borderId="9" xfId="1" applyFont="1" applyFill="1" applyBorder="1" applyAlignment="1"/>
    <xf numFmtId="0" fontId="7" fillId="2" borderId="2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168" fontId="7" fillId="2" borderId="2" xfId="4" applyNumberFormat="1" applyFont="1" applyFill="1" applyBorder="1" applyAlignment="1" applyProtection="1">
      <alignment horizontal="center"/>
    </xf>
    <xf numFmtId="168" fontId="7" fillId="2" borderId="1" xfId="4" applyNumberFormat="1" applyFont="1" applyFill="1" applyBorder="1" applyAlignment="1" applyProtection="1">
      <alignment horizontal="center"/>
    </xf>
    <xf numFmtId="0" fontId="14" fillId="0" borderId="0" xfId="0" applyFont="1" applyBorder="1" applyAlignment="1">
      <alignment horizontal="center" vertical="top"/>
    </xf>
    <xf numFmtId="0" fontId="15" fillId="4" borderId="17" xfId="0" applyFont="1" applyFill="1" applyBorder="1" applyAlignment="1">
      <alignment horizontal="justify" vertical="top" wrapText="1"/>
    </xf>
    <xf numFmtId="0" fontId="15" fillId="6" borderId="17" xfId="0" applyFont="1" applyFill="1" applyBorder="1" applyAlignment="1">
      <alignment horizontal="justify" vertical="top" wrapText="1"/>
    </xf>
    <xf numFmtId="0" fontId="16" fillId="0" borderId="17" xfId="0" applyFont="1" applyBorder="1" applyAlignment="1">
      <alignment horizontal="justify" vertical="top" wrapText="1"/>
    </xf>
    <xf numFmtId="0" fontId="19" fillId="9" borderId="19" xfId="0" applyFont="1" applyFill="1" applyBorder="1" applyAlignment="1">
      <alignment vertical="top" wrapText="1"/>
    </xf>
    <xf numFmtId="0" fontId="19" fillId="10" borderId="19" xfId="0" applyFont="1" applyFill="1" applyBorder="1" applyAlignment="1">
      <alignment vertical="top" wrapText="1"/>
    </xf>
    <xf numFmtId="0" fontId="19" fillId="9" borderId="20" xfId="0" applyFont="1" applyFill="1" applyBorder="1" applyAlignment="1">
      <alignment vertical="top" wrapText="1"/>
    </xf>
    <xf numFmtId="0" fontId="19" fillId="10" borderId="20" xfId="0" applyFont="1" applyFill="1" applyBorder="1" applyAlignment="1">
      <alignment vertical="top" wrapText="1"/>
    </xf>
    <xf numFmtId="0" fontId="23" fillId="9" borderId="19" xfId="0" applyFont="1" applyFill="1" applyBorder="1" applyAlignment="1">
      <alignment vertical="top"/>
    </xf>
    <xf numFmtId="0" fontId="19" fillId="9" borderId="17" xfId="0" applyFont="1" applyFill="1" applyBorder="1" applyAlignment="1">
      <alignment vertical="top"/>
    </xf>
    <xf numFmtId="0" fontId="23" fillId="9" borderId="20" xfId="0" applyFont="1" applyFill="1" applyBorder="1" applyAlignment="1">
      <alignment vertical="top"/>
    </xf>
    <xf numFmtId="0" fontId="19" fillId="10" borderId="17" xfId="0" applyFont="1" applyFill="1" applyBorder="1" applyAlignment="1">
      <alignment vertical="top"/>
    </xf>
    <xf numFmtId="0" fontId="23" fillId="8" borderId="17" xfId="0" applyFont="1" applyFill="1" applyBorder="1" applyAlignment="1">
      <alignment vertical="top"/>
    </xf>
    <xf numFmtId="0" fontId="0" fillId="8" borderId="17" xfId="0" applyFill="1" applyBorder="1" applyAlignment="1">
      <alignment vertical="top"/>
    </xf>
    <xf numFmtId="0" fontId="0" fillId="10" borderId="17" xfId="0" applyFill="1" applyBorder="1" applyAlignment="1">
      <alignment vertical="top"/>
    </xf>
    <xf numFmtId="0" fontId="0" fillId="8" borderId="17" xfId="0" applyFill="1" applyBorder="1" applyAlignment="1">
      <alignment horizontal="left" vertical="top"/>
    </xf>
    <xf numFmtId="169" fontId="0" fillId="8" borderId="17" xfId="3" applyNumberFormat="1" applyFont="1" applyFill="1" applyBorder="1" applyAlignment="1">
      <alignment vertical="top"/>
    </xf>
    <xf numFmtId="170" fontId="0" fillId="8" borderId="17" xfId="1" applyNumberFormat="1" applyFont="1" applyFill="1" applyBorder="1" applyAlignment="1">
      <alignment vertical="top"/>
    </xf>
    <xf numFmtId="169" fontId="0" fillId="8" borderId="17" xfId="0" applyNumberFormat="1" applyFill="1" applyBorder="1" applyAlignment="1">
      <alignment vertical="top"/>
    </xf>
    <xf numFmtId="169" fontId="0" fillId="10" borderId="17" xfId="3" applyNumberFormat="1" applyFont="1" applyFill="1" applyBorder="1" applyAlignment="1">
      <alignment vertical="top"/>
    </xf>
    <xf numFmtId="170" fontId="0" fillId="10" borderId="17" xfId="1" applyNumberFormat="1" applyFont="1" applyFill="1" applyBorder="1" applyAlignment="1">
      <alignment vertical="top"/>
    </xf>
    <xf numFmtId="169" fontId="0" fillId="10" borderId="17" xfId="0" applyNumberFormat="1" applyFill="1" applyBorder="1" applyAlignment="1">
      <alignment vertical="top"/>
    </xf>
    <xf numFmtId="0" fontId="19" fillId="8" borderId="17" xfId="0" applyFont="1" applyFill="1" applyBorder="1" applyAlignment="1">
      <alignment horizontal="left" vertical="top"/>
    </xf>
    <xf numFmtId="169" fontId="19" fillId="8" borderId="17" xfId="0" applyNumberFormat="1" applyFont="1" applyFill="1" applyBorder="1" applyAlignment="1">
      <alignment vertical="top"/>
    </xf>
    <xf numFmtId="170" fontId="19" fillId="8" borderId="17" xfId="1" applyNumberFormat="1" applyFont="1" applyFill="1" applyBorder="1" applyAlignment="1">
      <alignment vertical="top"/>
    </xf>
    <xf numFmtId="169" fontId="19" fillId="10" borderId="17" xfId="3" applyNumberFormat="1" applyFont="1" applyFill="1" applyBorder="1" applyAlignment="1">
      <alignment vertical="top"/>
    </xf>
    <xf numFmtId="9" fontId="19" fillId="10" borderId="17" xfId="1" applyNumberFormat="1" applyFont="1" applyFill="1" applyBorder="1" applyAlignment="1">
      <alignment vertical="top"/>
    </xf>
    <xf numFmtId="169" fontId="19" fillId="10" borderId="17" xfId="0" applyNumberFormat="1" applyFont="1" applyFill="1" applyBorder="1" applyAlignment="1">
      <alignment vertical="top"/>
    </xf>
    <xf numFmtId="170" fontId="19" fillId="10" borderId="17" xfId="1" applyNumberFormat="1" applyFont="1" applyFill="1" applyBorder="1" applyAlignment="1">
      <alignment vertical="top"/>
    </xf>
    <xf numFmtId="0" fontId="23" fillId="8" borderId="17" xfId="0" applyFont="1" applyFill="1" applyBorder="1" applyAlignment="1">
      <alignment horizontal="left" vertical="top"/>
    </xf>
    <xf numFmtId="0" fontId="19" fillId="11" borderId="19" xfId="0" applyFont="1" applyFill="1" applyBorder="1" applyAlignment="1">
      <alignment vertical="top" wrapText="1"/>
    </xf>
    <xf numFmtId="0" fontId="19" fillId="11" borderId="20" xfId="0" applyFont="1" applyFill="1" applyBorder="1" applyAlignment="1">
      <alignment vertical="top" wrapText="1"/>
    </xf>
    <xf numFmtId="0" fontId="19" fillId="11" borderId="17" xfId="0" applyFont="1" applyFill="1" applyBorder="1" applyAlignment="1">
      <alignment vertical="top"/>
    </xf>
    <xf numFmtId="0" fontId="0" fillId="11" borderId="17" xfId="0" applyFill="1" applyBorder="1" applyAlignment="1">
      <alignment vertical="top"/>
    </xf>
    <xf numFmtId="169" fontId="0" fillId="11" borderId="17" xfId="3" applyNumberFormat="1" applyFont="1" applyFill="1" applyBorder="1" applyAlignment="1">
      <alignment vertical="top"/>
    </xf>
    <xf numFmtId="170" fontId="0" fillId="11" borderId="17" xfId="1" applyNumberFormat="1" applyFont="1" applyFill="1" applyBorder="1" applyAlignment="1">
      <alignment vertical="top"/>
    </xf>
    <xf numFmtId="169" fontId="0" fillId="11" borderId="17" xfId="0" applyNumberFormat="1" applyFill="1" applyBorder="1" applyAlignment="1">
      <alignment vertical="top"/>
    </xf>
    <xf numFmtId="169" fontId="19" fillId="11" borderId="17" xfId="3" applyNumberFormat="1" applyFont="1" applyFill="1" applyBorder="1" applyAlignment="1">
      <alignment vertical="top"/>
    </xf>
    <xf numFmtId="9" fontId="19" fillId="11" borderId="17" xfId="1" applyNumberFormat="1" applyFont="1" applyFill="1" applyBorder="1" applyAlignment="1">
      <alignment vertical="top"/>
    </xf>
    <xf numFmtId="169" fontId="19" fillId="11" borderId="17" xfId="0" applyNumberFormat="1" applyFont="1" applyFill="1" applyBorder="1" applyAlignment="1">
      <alignment vertical="top"/>
    </xf>
    <xf numFmtId="170" fontId="19" fillId="11" borderId="17" xfId="1" applyNumberFormat="1" applyFont="1" applyFill="1" applyBorder="1" applyAlignment="1">
      <alignment vertical="top"/>
    </xf>
    <xf numFmtId="0" fontId="19" fillId="8" borderId="21" xfId="0" applyFont="1" applyFill="1" applyBorder="1" applyAlignment="1">
      <alignment horizontal="center" vertical="top"/>
    </xf>
    <xf numFmtId="0" fontId="19" fillId="8" borderId="22" xfId="0" applyFont="1" applyFill="1" applyBorder="1" applyAlignment="1">
      <alignment horizontal="center" vertical="top"/>
    </xf>
    <xf numFmtId="0" fontId="19" fillId="8" borderId="23" xfId="0" applyFont="1" applyFill="1" applyBorder="1" applyAlignment="1">
      <alignment horizontal="center" vertical="top"/>
    </xf>
    <xf numFmtId="0" fontId="19" fillId="12" borderId="24" xfId="0" applyFont="1" applyFill="1" applyBorder="1" applyAlignment="1">
      <alignment horizontal="center" vertical="top"/>
    </xf>
    <xf numFmtId="0" fontId="19" fillId="12" borderId="9" xfId="0" applyFont="1" applyFill="1" applyBorder="1" applyAlignment="1">
      <alignment horizontal="center" vertical="top"/>
    </xf>
    <xf numFmtId="0" fontId="19" fillId="0" borderId="0" xfId="0" applyFont="1" applyAlignment="1">
      <alignment vertical="top"/>
    </xf>
    <xf numFmtId="0" fontId="19" fillId="9" borderId="19" xfId="0" applyFont="1" applyFill="1" applyBorder="1" applyAlignment="1">
      <alignment horizontal="center" vertical="top" wrapText="1"/>
    </xf>
    <xf numFmtId="0" fontId="19" fillId="10" borderId="17" xfId="0" applyFont="1" applyFill="1" applyBorder="1" applyAlignment="1">
      <alignment vertical="top"/>
    </xf>
    <xf numFmtId="0" fontId="19" fillId="10" borderId="19" xfId="0" applyFont="1" applyFill="1" applyBorder="1" applyAlignment="1">
      <alignment horizontal="center" vertical="top" wrapText="1"/>
    </xf>
    <xf numFmtId="0" fontId="19" fillId="11" borderId="19" xfId="0" applyFont="1" applyFill="1" applyBorder="1" applyAlignment="1">
      <alignment horizontal="center" vertical="top" wrapText="1"/>
    </xf>
    <xf numFmtId="0" fontId="19" fillId="9" borderId="20" xfId="0" applyFont="1" applyFill="1" applyBorder="1" applyAlignment="1">
      <alignment horizontal="center" vertical="top" wrapText="1"/>
    </xf>
    <xf numFmtId="0" fontId="19" fillId="10" borderId="20" xfId="0" applyFont="1" applyFill="1" applyBorder="1" applyAlignment="1">
      <alignment horizontal="center" vertical="top" wrapText="1"/>
    </xf>
    <xf numFmtId="0" fontId="19" fillId="11" borderId="20" xfId="0" applyFont="1" applyFill="1" applyBorder="1" applyAlignment="1">
      <alignment horizontal="center" vertical="top" wrapText="1"/>
    </xf>
    <xf numFmtId="41" fontId="0" fillId="8" borderId="17" xfId="4" applyFont="1" applyFill="1" applyBorder="1" applyAlignment="1">
      <alignment vertical="top"/>
    </xf>
    <xf numFmtId="9" fontId="19" fillId="8" borderId="17" xfId="1" applyFont="1" applyFill="1" applyBorder="1" applyAlignment="1">
      <alignment vertical="top"/>
    </xf>
    <xf numFmtId="9" fontId="19" fillId="10" borderId="17" xfId="1" applyFont="1" applyFill="1" applyBorder="1" applyAlignment="1">
      <alignment vertical="top"/>
    </xf>
    <xf numFmtId="9" fontId="19" fillId="11" borderId="17" xfId="1" applyFont="1" applyFill="1" applyBorder="1" applyAlignment="1">
      <alignment vertical="top"/>
    </xf>
    <xf numFmtId="0" fontId="0" fillId="8" borderId="17" xfId="0" applyFont="1" applyFill="1" applyBorder="1" applyAlignment="1">
      <alignment horizontal="left" vertical="top"/>
    </xf>
    <xf numFmtId="41" fontId="1" fillId="8" borderId="17" xfId="4" applyFont="1" applyFill="1" applyBorder="1" applyAlignment="1">
      <alignment vertical="top"/>
    </xf>
    <xf numFmtId="170" fontId="1" fillId="8" borderId="17" xfId="1" applyNumberFormat="1" applyFont="1" applyFill="1" applyBorder="1" applyAlignment="1">
      <alignment vertical="top"/>
    </xf>
    <xf numFmtId="169" fontId="0" fillId="8" borderId="17" xfId="0" applyNumberFormat="1" applyFont="1" applyFill="1" applyBorder="1" applyAlignment="1">
      <alignment vertical="top"/>
    </xf>
    <xf numFmtId="169" fontId="1" fillId="10" borderId="17" xfId="3" applyNumberFormat="1" applyFont="1" applyFill="1" applyBorder="1" applyAlignment="1">
      <alignment vertical="top"/>
    </xf>
    <xf numFmtId="170" fontId="1" fillId="10" borderId="17" xfId="1" applyNumberFormat="1" applyFont="1" applyFill="1" applyBorder="1" applyAlignment="1">
      <alignment vertical="top"/>
    </xf>
    <xf numFmtId="169" fontId="0" fillId="10" borderId="17" xfId="0" applyNumberFormat="1" applyFont="1" applyFill="1" applyBorder="1" applyAlignment="1">
      <alignment vertical="top"/>
    </xf>
    <xf numFmtId="169" fontId="1" fillId="11" borderId="17" xfId="3" applyNumberFormat="1" applyFont="1" applyFill="1" applyBorder="1" applyAlignment="1">
      <alignment vertical="top"/>
    </xf>
    <xf numFmtId="170" fontId="1" fillId="11" borderId="17" xfId="1" applyNumberFormat="1" applyFont="1" applyFill="1" applyBorder="1" applyAlignment="1">
      <alignment vertical="top"/>
    </xf>
    <xf numFmtId="169" fontId="0" fillId="11" borderId="17" xfId="0" applyNumberFormat="1" applyFont="1" applyFill="1" applyBorder="1" applyAlignment="1">
      <alignment vertical="top"/>
    </xf>
    <xf numFmtId="41" fontId="0" fillId="0" borderId="0" xfId="0" applyNumberFormat="1" applyAlignment="1">
      <alignment vertical="top"/>
    </xf>
    <xf numFmtId="169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</cellXfs>
  <cellStyles count="6">
    <cellStyle name="Comma" xfId="5" builtinId="3"/>
    <cellStyle name="Comma [0]" xfId="4" builtinId="6"/>
    <cellStyle name="Comma 4" xfId="3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ou.or.ug/bou/rates_statistics/statistic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2:E23"/>
  <sheetViews>
    <sheetView workbookViewId="0">
      <selection activeCell="J22" sqref="J22"/>
    </sheetView>
  </sheetViews>
  <sheetFormatPr defaultRowHeight="14.25" x14ac:dyDescent="0.45"/>
  <cols>
    <col min="2" max="2" width="24.6640625" customWidth="1"/>
    <col min="3" max="3" width="39.46484375" customWidth="1"/>
    <col min="4" max="4" width="24.19921875" customWidth="1"/>
    <col min="5" max="5" width="16.19921875" customWidth="1"/>
  </cols>
  <sheetData>
    <row r="2" spans="2:5" ht="18" x14ac:dyDescent="0.55000000000000004">
      <c r="B2" s="46" t="s">
        <v>29</v>
      </c>
      <c r="C2" s="47"/>
      <c r="D2" s="47"/>
      <c r="E2" s="47"/>
    </row>
    <row r="3" spans="2:5" ht="18" x14ac:dyDescent="0.55000000000000004">
      <c r="B3" s="48" t="s">
        <v>290</v>
      </c>
      <c r="C3" s="47"/>
      <c r="D3" s="47"/>
      <c r="E3" s="47"/>
    </row>
    <row r="4" spans="2:5" ht="15.4" x14ac:dyDescent="0.45">
      <c r="B4" s="47"/>
      <c r="C4" s="47"/>
      <c r="D4" s="47"/>
      <c r="E4" s="47"/>
    </row>
    <row r="5" spans="2:5" ht="15.75" thickBot="1" x14ac:dyDescent="0.5">
      <c r="B5" s="49" t="s">
        <v>30</v>
      </c>
      <c r="C5" s="49"/>
      <c r="D5" s="49"/>
      <c r="E5" s="49"/>
    </row>
    <row r="6" spans="2:5" ht="16.149999999999999" thickTop="1" thickBot="1" x14ac:dyDescent="0.5">
      <c r="B6" s="50" t="s">
        <v>31</v>
      </c>
      <c r="C6" s="51" t="s">
        <v>32</v>
      </c>
      <c r="D6" s="51" t="s">
        <v>33</v>
      </c>
      <c r="E6" s="52" t="s">
        <v>34</v>
      </c>
    </row>
    <row r="7" spans="2:5" ht="15.75" thickTop="1" x14ac:dyDescent="0.45">
      <c r="B7" s="53" t="s">
        <v>313</v>
      </c>
      <c r="C7" s="54" t="s">
        <v>289</v>
      </c>
      <c r="D7" s="54" t="s">
        <v>35</v>
      </c>
      <c r="E7" s="55" t="s">
        <v>327</v>
      </c>
    </row>
    <row r="8" spans="2:5" ht="15.4" x14ac:dyDescent="0.45">
      <c r="B8" s="53" t="s">
        <v>314</v>
      </c>
      <c r="C8" s="54" t="s">
        <v>291</v>
      </c>
      <c r="D8" s="54" t="s">
        <v>36</v>
      </c>
      <c r="E8" s="55" t="s">
        <v>327</v>
      </c>
    </row>
    <row r="9" spans="2:5" ht="15.4" x14ac:dyDescent="0.45">
      <c r="B9" s="53" t="s">
        <v>315</v>
      </c>
      <c r="C9" s="54" t="s">
        <v>291</v>
      </c>
      <c r="D9" s="54" t="s">
        <v>37</v>
      </c>
      <c r="E9" s="56" t="s">
        <v>311</v>
      </c>
    </row>
    <row r="10" spans="2:5" ht="15.75" thickBot="1" x14ac:dyDescent="0.5">
      <c r="B10" s="68" t="s">
        <v>70</v>
      </c>
      <c r="C10" s="68" t="s">
        <v>71</v>
      </c>
      <c r="D10" s="57"/>
      <c r="E10" s="57"/>
    </row>
    <row r="11" spans="2:5" ht="15.75" thickTop="1" x14ac:dyDescent="0.45">
      <c r="B11" s="47"/>
      <c r="C11" s="47"/>
      <c r="D11" s="47"/>
      <c r="E11" s="47"/>
    </row>
    <row r="12" spans="2:5" ht="15.4" x14ac:dyDescent="0.45">
      <c r="B12" s="47" t="s">
        <v>39</v>
      </c>
      <c r="C12" s="58" t="s">
        <v>325</v>
      </c>
      <c r="D12" s="47"/>
      <c r="E12" s="47"/>
    </row>
    <row r="13" spans="2:5" ht="15.4" x14ac:dyDescent="0.45">
      <c r="B13" s="47" t="s">
        <v>40</v>
      </c>
      <c r="C13" s="58" t="s">
        <v>326</v>
      </c>
      <c r="D13" s="47"/>
      <c r="E13" s="47"/>
    </row>
    <row r="14" spans="2:5" ht="15.4" x14ac:dyDescent="0.45">
      <c r="B14" s="47"/>
      <c r="C14" s="47"/>
      <c r="D14" s="47"/>
      <c r="E14" s="47"/>
    </row>
    <row r="15" spans="2:5" ht="15.4" x14ac:dyDescent="0.45">
      <c r="B15" s="47" t="s">
        <v>41</v>
      </c>
      <c r="C15" s="47" t="s">
        <v>292</v>
      </c>
      <c r="D15" s="47"/>
      <c r="E15" s="47"/>
    </row>
    <row r="16" spans="2:5" ht="15.4" x14ac:dyDescent="0.45">
      <c r="B16" s="47" t="s">
        <v>42</v>
      </c>
      <c r="C16" s="1" t="s">
        <v>43</v>
      </c>
      <c r="D16" s="47"/>
      <c r="E16" s="47"/>
    </row>
    <row r="17" spans="2:5" ht="15.4" x14ac:dyDescent="0.45">
      <c r="B17" s="47" t="s">
        <v>44</v>
      </c>
      <c r="C17" s="47" t="s">
        <v>45</v>
      </c>
      <c r="D17" s="47"/>
      <c r="E17" s="47"/>
    </row>
    <row r="18" spans="2:5" ht="15.4" x14ac:dyDescent="0.45">
      <c r="B18" s="47"/>
      <c r="C18" s="47"/>
      <c r="D18" s="47"/>
      <c r="E18" s="47"/>
    </row>
    <row r="23" spans="2:5" ht="18" x14ac:dyDescent="0.55000000000000004">
      <c r="C23" s="46"/>
    </row>
  </sheetData>
  <hyperlinks>
    <hyperlink ref="B7" location="BPM6_Quarterly!A1" display="BPM6_Quarterly"/>
    <hyperlink ref="B8" location="BPM6_CY!A1" display="BPM6_CY"/>
    <hyperlink ref="B9" location="BPM6_FY!A1" display="BPM6_FY"/>
    <hyperlink ref="C16" r:id="rId1" display="http://www.bou.or.ug/bou/rates_statistics/statistics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499984740745262"/>
  </sheetPr>
  <dimension ref="A1:BL295"/>
  <sheetViews>
    <sheetView workbookViewId="0">
      <pane xSplit="2" ySplit="6" topLeftCell="C35" activePane="bottomRight" state="frozen"/>
      <selection pane="topRight" activeCell="C1" sqref="C1"/>
      <selection pane="bottomLeft" activeCell="A7" sqref="A7"/>
      <selection pane="bottomRight" activeCell="S51" sqref="S51:S57"/>
    </sheetView>
  </sheetViews>
  <sheetFormatPr defaultColWidth="9.86328125" defaultRowHeight="15.4" x14ac:dyDescent="0.45"/>
  <cols>
    <col min="1" max="1" width="6.46484375" style="2" customWidth="1"/>
    <col min="2" max="2" width="64.46484375" style="2" customWidth="1"/>
    <col min="3" max="4" width="11.1328125" style="2" hidden="1" customWidth="1"/>
    <col min="5" max="5" width="10.19921875" style="2" hidden="1" customWidth="1"/>
    <col min="6" max="7" width="10.1328125" style="2" hidden="1" customWidth="1"/>
    <col min="8" max="9" width="10.265625" style="2" hidden="1" customWidth="1"/>
    <col min="10" max="10" width="10.06640625" style="2" hidden="1" customWidth="1"/>
    <col min="11" max="11" width="10.1328125" style="2" bestFit="1" customWidth="1"/>
    <col min="12" max="13" width="10.265625" style="2" bestFit="1" customWidth="1"/>
    <col min="14" max="14" width="10.1328125" style="2" bestFit="1" customWidth="1"/>
    <col min="15" max="18" width="10.265625" style="2" bestFit="1" customWidth="1"/>
    <col min="19" max="19" width="10" style="2" bestFit="1" customWidth="1"/>
    <col min="20" max="20" width="8.265625" style="4" customWidth="1"/>
    <col min="21" max="21" width="9.1328125" style="2" bestFit="1" customWidth="1"/>
    <col min="22" max="22" width="10.1328125" style="2" bestFit="1" customWidth="1"/>
    <col min="23" max="23" width="11.46484375" style="75" bestFit="1" customWidth="1"/>
    <col min="24" max="24" width="9.796875" style="75" bestFit="1" customWidth="1"/>
    <col min="25" max="25" width="9.53125" style="75" bestFit="1" customWidth="1"/>
    <col min="26" max="26" width="10.1328125" style="75" bestFit="1" customWidth="1"/>
    <col min="27" max="27" width="11.46484375" style="2" hidden="1" customWidth="1"/>
    <col min="28" max="28" width="9.796875" style="4" hidden="1" customWidth="1"/>
    <col min="29" max="29" width="9.53125" style="2" hidden="1" customWidth="1"/>
    <col min="30" max="30" width="10.1328125" style="2" hidden="1" customWidth="1"/>
    <col min="31" max="31" width="11.46484375" style="2" hidden="1" customWidth="1"/>
    <col min="32" max="32" width="9.796875" style="4" hidden="1" customWidth="1"/>
    <col min="33" max="33" width="9.53125" style="2" hidden="1" customWidth="1"/>
    <col min="34" max="34" width="10.1328125" style="2" hidden="1" customWidth="1"/>
    <col min="35" max="35" width="11.46484375" style="2" hidden="1" customWidth="1"/>
    <col min="36" max="36" width="9.796875" style="4" hidden="1" customWidth="1"/>
    <col min="37" max="37" width="9.53125" style="2" hidden="1" customWidth="1"/>
    <col min="38" max="38" width="10.1328125" style="2" hidden="1" customWidth="1"/>
    <col min="39" max="39" width="11.46484375" style="2" hidden="1" customWidth="1"/>
    <col min="40" max="40" width="9.796875" style="4" hidden="1" customWidth="1"/>
    <col min="41" max="41" width="9.53125" style="2" hidden="1" customWidth="1"/>
    <col min="42" max="42" width="10.1328125" style="2" hidden="1" customWidth="1"/>
    <col min="43" max="43" width="11.46484375" style="2" hidden="1" customWidth="1"/>
    <col min="44" max="44" width="9.796875" style="4" hidden="1" customWidth="1"/>
    <col min="45" max="45" width="9.53125" style="2" hidden="1" customWidth="1"/>
    <col min="46" max="46" width="10.1328125" style="2" hidden="1" customWidth="1"/>
    <col min="47" max="47" width="11.46484375" style="2" hidden="1" customWidth="1"/>
    <col min="48" max="48" width="9.796875" style="4" hidden="1" customWidth="1"/>
    <col min="49" max="49" width="9.53125" style="2" hidden="1" customWidth="1"/>
    <col min="50" max="50" width="10.1328125" style="2" hidden="1" customWidth="1"/>
    <col min="51" max="51" width="11.46484375" style="2" hidden="1" customWidth="1"/>
    <col min="52" max="52" width="9.796875" style="4" hidden="1" customWidth="1"/>
    <col min="53" max="53" width="9.53125" style="2" hidden="1" customWidth="1"/>
    <col min="54" max="54" width="10.1328125" style="2" hidden="1" customWidth="1"/>
    <col min="55" max="55" width="11.46484375" style="2" hidden="1" customWidth="1"/>
    <col min="56" max="56" width="9.796875" style="4" hidden="1" customWidth="1"/>
    <col min="57" max="57" width="9.53125" style="2" hidden="1" customWidth="1"/>
    <col min="58" max="58" width="10.1328125" style="2" hidden="1" customWidth="1"/>
    <col min="59" max="59" width="11.46484375" style="2" hidden="1" customWidth="1"/>
    <col min="60" max="60" width="9.796875" style="4" hidden="1" customWidth="1"/>
    <col min="61" max="61" width="9.53125" style="2" hidden="1" customWidth="1"/>
    <col min="62" max="62" width="10.1328125" style="2" hidden="1" customWidth="1"/>
    <col min="63" max="192" width="9.86328125" style="2"/>
    <col min="193" max="193" width="7.796875" style="2" customWidth="1"/>
    <col min="194" max="194" width="64.46484375" style="2" customWidth="1"/>
    <col min="195" max="195" width="1.53125" style="2" customWidth="1"/>
    <col min="196" max="207" width="9.1328125" style="2" customWidth="1"/>
    <col min="208" max="211" width="9.796875" style="2" customWidth="1"/>
    <col min="212" max="215" width="10.796875" style="2" customWidth="1"/>
    <col min="216" max="219" width="11.1328125" style="2" customWidth="1"/>
    <col min="220" max="221" width="9.86328125" style="2" customWidth="1"/>
    <col min="222" max="223" width="11.1328125" style="2" customWidth="1"/>
    <col min="224" max="225" width="9.86328125" style="2" customWidth="1"/>
    <col min="226" max="227" width="11.1328125" style="2" customWidth="1"/>
    <col min="228" max="229" width="9.86328125" style="2" customWidth="1"/>
    <col min="230" max="231" width="11.1328125" style="2" customWidth="1"/>
    <col min="232" max="233" width="9.86328125" style="2" customWidth="1"/>
    <col min="234" max="235" width="11.1328125" style="2" customWidth="1"/>
    <col min="236" max="237" width="9.86328125" style="2" customWidth="1"/>
    <col min="238" max="239" width="11.1328125" style="2" customWidth="1"/>
    <col min="240" max="241" width="9.86328125" style="2" customWidth="1"/>
    <col min="242" max="243" width="11.1328125" style="2" customWidth="1"/>
    <col min="244" max="245" width="9.86328125" style="2" customWidth="1"/>
    <col min="246" max="247" width="11.1328125" style="2" customWidth="1"/>
    <col min="248" max="249" width="9.86328125" style="2" customWidth="1"/>
    <col min="250" max="251" width="11.1328125" style="2" customWidth="1"/>
    <col min="252" max="253" width="9.86328125" style="2" customWidth="1"/>
    <col min="254" max="255" width="11.1328125" style="2" customWidth="1"/>
    <col min="256" max="257" width="9.86328125" style="2" customWidth="1"/>
    <col min="258" max="260" width="9" style="2" bestFit="1" customWidth="1"/>
    <col min="261" max="261" width="9.796875" style="2" customWidth="1"/>
    <col min="262" max="264" width="9" style="2" bestFit="1" customWidth="1"/>
    <col min="265" max="265" width="9.796875" style="2" customWidth="1"/>
    <col min="266" max="266" width="9" style="2" bestFit="1" customWidth="1"/>
    <col min="267" max="267" width="9.796875" style="2" bestFit="1" customWidth="1"/>
    <col min="268" max="268" width="9" style="2" bestFit="1" customWidth="1"/>
    <col min="269" max="269" width="9.796875" style="2" customWidth="1"/>
    <col min="270" max="448" width="9.86328125" style="2"/>
    <col min="449" max="449" width="7.796875" style="2" customWidth="1"/>
    <col min="450" max="450" width="64.46484375" style="2" customWidth="1"/>
    <col min="451" max="451" width="1.53125" style="2" customWidth="1"/>
    <col min="452" max="463" width="9.1328125" style="2" customWidth="1"/>
    <col min="464" max="467" width="9.796875" style="2" customWidth="1"/>
    <col min="468" max="471" width="10.796875" style="2" customWidth="1"/>
    <col min="472" max="475" width="11.1328125" style="2" customWidth="1"/>
    <col min="476" max="477" width="9.86328125" style="2" customWidth="1"/>
    <col min="478" max="479" width="11.1328125" style="2" customWidth="1"/>
    <col min="480" max="481" width="9.86328125" style="2" customWidth="1"/>
    <col min="482" max="483" width="11.1328125" style="2" customWidth="1"/>
    <col min="484" max="485" width="9.86328125" style="2" customWidth="1"/>
    <col min="486" max="487" width="11.1328125" style="2" customWidth="1"/>
    <col min="488" max="489" width="9.86328125" style="2" customWidth="1"/>
    <col min="490" max="491" width="11.1328125" style="2" customWidth="1"/>
    <col min="492" max="493" width="9.86328125" style="2" customWidth="1"/>
    <col min="494" max="495" width="11.1328125" style="2" customWidth="1"/>
    <col min="496" max="497" width="9.86328125" style="2" customWidth="1"/>
    <col min="498" max="499" width="11.1328125" style="2" customWidth="1"/>
    <col min="500" max="501" width="9.86328125" style="2" customWidth="1"/>
    <col min="502" max="503" width="11.1328125" style="2" customWidth="1"/>
    <col min="504" max="505" width="9.86328125" style="2" customWidth="1"/>
    <col min="506" max="507" width="11.1328125" style="2" customWidth="1"/>
    <col min="508" max="509" width="9.86328125" style="2" customWidth="1"/>
    <col min="510" max="511" width="11.1328125" style="2" customWidth="1"/>
    <col min="512" max="513" width="9.86328125" style="2" customWidth="1"/>
    <col min="514" max="516" width="9" style="2" bestFit="1" customWidth="1"/>
    <col min="517" max="517" width="9.796875" style="2" customWidth="1"/>
    <col min="518" max="520" width="9" style="2" bestFit="1" customWidth="1"/>
    <col min="521" max="521" width="9.796875" style="2" customWidth="1"/>
    <col min="522" max="522" width="9" style="2" bestFit="1" customWidth="1"/>
    <col min="523" max="523" width="9.796875" style="2" bestFit="1" customWidth="1"/>
    <col min="524" max="524" width="9" style="2" bestFit="1" customWidth="1"/>
    <col min="525" max="525" width="9.796875" style="2" customWidth="1"/>
    <col min="526" max="704" width="9.86328125" style="2"/>
    <col min="705" max="705" width="7.796875" style="2" customWidth="1"/>
    <col min="706" max="706" width="64.46484375" style="2" customWidth="1"/>
    <col min="707" max="707" width="1.53125" style="2" customWidth="1"/>
    <col min="708" max="719" width="9.1328125" style="2" customWidth="1"/>
    <col min="720" max="723" width="9.796875" style="2" customWidth="1"/>
    <col min="724" max="727" width="10.796875" style="2" customWidth="1"/>
    <col min="728" max="731" width="11.1328125" style="2" customWidth="1"/>
    <col min="732" max="733" width="9.86328125" style="2" customWidth="1"/>
    <col min="734" max="735" width="11.1328125" style="2" customWidth="1"/>
    <col min="736" max="737" width="9.86328125" style="2" customWidth="1"/>
    <col min="738" max="739" width="11.1328125" style="2" customWidth="1"/>
    <col min="740" max="741" width="9.86328125" style="2" customWidth="1"/>
    <col min="742" max="743" width="11.1328125" style="2" customWidth="1"/>
    <col min="744" max="745" width="9.86328125" style="2" customWidth="1"/>
    <col min="746" max="747" width="11.1328125" style="2" customWidth="1"/>
    <col min="748" max="749" width="9.86328125" style="2" customWidth="1"/>
    <col min="750" max="751" width="11.1328125" style="2" customWidth="1"/>
    <col min="752" max="753" width="9.86328125" style="2" customWidth="1"/>
    <col min="754" max="755" width="11.1328125" style="2" customWidth="1"/>
    <col min="756" max="757" width="9.86328125" style="2" customWidth="1"/>
    <col min="758" max="759" width="11.1328125" style="2" customWidth="1"/>
    <col min="760" max="761" width="9.86328125" style="2" customWidth="1"/>
    <col min="762" max="763" width="11.1328125" style="2" customWidth="1"/>
    <col min="764" max="765" width="9.86328125" style="2" customWidth="1"/>
    <col min="766" max="767" width="11.1328125" style="2" customWidth="1"/>
    <col min="768" max="769" width="9.86328125" style="2" customWidth="1"/>
    <col min="770" max="772" width="9" style="2" bestFit="1" customWidth="1"/>
    <col min="773" max="773" width="9.796875" style="2" customWidth="1"/>
    <col min="774" max="776" width="9" style="2" bestFit="1" customWidth="1"/>
    <col min="777" max="777" width="9.796875" style="2" customWidth="1"/>
    <col min="778" max="778" width="9" style="2" bestFit="1" customWidth="1"/>
    <col min="779" max="779" width="9.796875" style="2" bestFit="1" customWidth="1"/>
    <col min="780" max="780" width="9" style="2" bestFit="1" customWidth="1"/>
    <col min="781" max="781" width="9.796875" style="2" customWidth="1"/>
    <col min="782" max="960" width="9.86328125" style="2"/>
    <col min="961" max="961" width="7.796875" style="2" customWidth="1"/>
    <col min="962" max="962" width="64.46484375" style="2" customWidth="1"/>
    <col min="963" max="963" width="1.53125" style="2" customWidth="1"/>
    <col min="964" max="975" width="9.1328125" style="2" customWidth="1"/>
    <col min="976" max="979" width="9.796875" style="2" customWidth="1"/>
    <col min="980" max="983" width="10.796875" style="2" customWidth="1"/>
    <col min="984" max="987" width="11.1328125" style="2" customWidth="1"/>
    <col min="988" max="989" width="9.86328125" style="2" customWidth="1"/>
    <col min="990" max="991" width="11.1328125" style="2" customWidth="1"/>
    <col min="992" max="993" width="9.86328125" style="2" customWidth="1"/>
    <col min="994" max="995" width="11.1328125" style="2" customWidth="1"/>
    <col min="996" max="997" width="9.86328125" style="2" customWidth="1"/>
    <col min="998" max="999" width="11.1328125" style="2" customWidth="1"/>
    <col min="1000" max="1001" width="9.86328125" style="2" customWidth="1"/>
    <col min="1002" max="1003" width="11.1328125" style="2" customWidth="1"/>
    <col min="1004" max="1005" width="9.86328125" style="2" customWidth="1"/>
    <col min="1006" max="1007" width="11.1328125" style="2" customWidth="1"/>
    <col min="1008" max="1009" width="9.86328125" style="2" customWidth="1"/>
    <col min="1010" max="1011" width="11.1328125" style="2" customWidth="1"/>
    <col min="1012" max="1013" width="9.86328125" style="2" customWidth="1"/>
    <col min="1014" max="1015" width="11.1328125" style="2" customWidth="1"/>
    <col min="1016" max="1017" width="9.86328125" style="2" customWidth="1"/>
    <col min="1018" max="1019" width="11.1328125" style="2" customWidth="1"/>
    <col min="1020" max="1021" width="9.86328125" style="2" customWidth="1"/>
    <col min="1022" max="1023" width="11.1328125" style="2" customWidth="1"/>
    <col min="1024" max="1025" width="9.86328125" style="2" customWidth="1"/>
    <col min="1026" max="1028" width="9" style="2" bestFit="1" customWidth="1"/>
    <col min="1029" max="1029" width="9.796875" style="2" customWidth="1"/>
    <col min="1030" max="1032" width="9" style="2" bestFit="1" customWidth="1"/>
    <col min="1033" max="1033" width="9.796875" style="2" customWidth="1"/>
    <col min="1034" max="1034" width="9" style="2" bestFit="1" customWidth="1"/>
    <col min="1035" max="1035" width="9.796875" style="2" bestFit="1" customWidth="1"/>
    <col min="1036" max="1036" width="9" style="2" bestFit="1" customWidth="1"/>
    <col min="1037" max="1037" width="9.796875" style="2" customWidth="1"/>
    <col min="1038" max="1216" width="9.86328125" style="2"/>
    <col min="1217" max="1217" width="7.796875" style="2" customWidth="1"/>
    <col min="1218" max="1218" width="64.46484375" style="2" customWidth="1"/>
    <col min="1219" max="1219" width="1.53125" style="2" customWidth="1"/>
    <col min="1220" max="1231" width="9.1328125" style="2" customWidth="1"/>
    <col min="1232" max="1235" width="9.796875" style="2" customWidth="1"/>
    <col min="1236" max="1239" width="10.796875" style="2" customWidth="1"/>
    <col min="1240" max="1243" width="11.1328125" style="2" customWidth="1"/>
    <col min="1244" max="1245" width="9.86328125" style="2" customWidth="1"/>
    <col min="1246" max="1247" width="11.1328125" style="2" customWidth="1"/>
    <col min="1248" max="1249" width="9.86328125" style="2" customWidth="1"/>
    <col min="1250" max="1251" width="11.1328125" style="2" customWidth="1"/>
    <col min="1252" max="1253" width="9.86328125" style="2" customWidth="1"/>
    <col min="1254" max="1255" width="11.1328125" style="2" customWidth="1"/>
    <col min="1256" max="1257" width="9.86328125" style="2" customWidth="1"/>
    <col min="1258" max="1259" width="11.1328125" style="2" customWidth="1"/>
    <col min="1260" max="1261" width="9.86328125" style="2" customWidth="1"/>
    <col min="1262" max="1263" width="11.1328125" style="2" customWidth="1"/>
    <col min="1264" max="1265" width="9.86328125" style="2" customWidth="1"/>
    <col min="1266" max="1267" width="11.1328125" style="2" customWidth="1"/>
    <col min="1268" max="1269" width="9.86328125" style="2" customWidth="1"/>
    <col min="1270" max="1271" width="11.1328125" style="2" customWidth="1"/>
    <col min="1272" max="1273" width="9.86328125" style="2" customWidth="1"/>
    <col min="1274" max="1275" width="11.1328125" style="2" customWidth="1"/>
    <col min="1276" max="1277" width="9.86328125" style="2" customWidth="1"/>
    <col min="1278" max="1279" width="11.1328125" style="2" customWidth="1"/>
    <col min="1280" max="1281" width="9.86328125" style="2" customWidth="1"/>
    <col min="1282" max="1284" width="9" style="2" bestFit="1" customWidth="1"/>
    <col min="1285" max="1285" width="9.796875" style="2" customWidth="1"/>
    <col min="1286" max="1288" width="9" style="2" bestFit="1" customWidth="1"/>
    <col min="1289" max="1289" width="9.796875" style="2" customWidth="1"/>
    <col min="1290" max="1290" width="9" style="2" bestFit="1" customWidth="1"/>
    <col min="1291" max="1291" width="9.796875" style="2" bestFit="1" customWidth="1"/>
    <col min="1292" max="1292" width="9" style="2" bestFit="1" customWidth="1"/>
    <col min="1293" max="1293" width="9.796875" style="2" customWidth="1"/>
    <col min="1294" max="1472" width="9.86328125" style="2"/>
    <col min="1473" max="1473" width="7.796875" style="2" customWidth="1"/>
    <col min="1474" max="1474" width="64.46484375" style="2" customWidth="1"/>
    <col min="1475" max="1475" width="1.53125" style="2" customWidth="1"/>
    <col min="1476" max="1487" width="9.1328125" style="2" customWidth="1"/>
    <col min="1488" max="1491" width="9.796875" style="2" customWidth="1"/>
    <col min="1492" max="1495" width="10.796875" style="2" customWidth="1"/>
    <col min="1496" max="1499" width="11.1328125" style="2" customWidth="1"/>
    <col min="1500" max="1501" width="9.86328125" style="2" customWidth="1"/>
    <col min="1502" max="1503" width="11.1328125" style="2" customWidth="1"/>
    <col min="1504" max="1505" width="9.86328125" style="2" customWidth="1"/>
    <col min="1506" max="1507" width="11.1328125" style="2" customWidth="1"/>
    <col min="1508" max="1509" width="9.86328125" style="2" customWidth="1"/>
    <col min="1510" max="1511" width="11.1328125" style="2" customWidth="1"/>
    <col min="1512" max="1513" width="9.86328125" style="2" customWidth="1"/>
    <col min="1514" max="1515" width="11.1328125" style="2" customWidth="1"/>
    <col min="1516" max="1517" width="9.86328125" style="2" customWidth="1"/>
    <col min="1518" max="1519" width="11.1328125" style="2" customWidth="1"/>
    <col min="1520" max="1521" width="9.86328125" style="2" customWidth="1"/>
    <col min="1522" max="1523" width="11.1328125" style="2" customWidth="1"/>
    <col min="1524" max="1525" width="9.86328125" style="2" customWidth="1"/>
    <col min="1526" max="1527" width="11.1328125" style="2" customWidth="1"/>
    <col min="1528" max="1529" width="9.86328125" style="2" customWidth="1"/>
    <col min="1530" max="1531" width="11.1328125" style="2" customWidth="1"/>
    <col min="1532" max="1533" width="9.86328125" style="2" customWidth="1"/>
    <col min="1534" max="1535" width="11.1328125" style="2" customWidth="1"/>
    <col min="1536" max="1537" width="9.86328125" style="2" customWidth="1"/>
    <col min="1538" max="1540" width="9" style="2" bestFit="1" customWidth="1"/>
    <col min="1541" max="1541" width="9.796875" style="2" customWidth="1"/>
    <col min="1542" max="1544" width="9" style="2" bestFit="1" customWidth="1"/>
    <col min="1545" max="1545" width="9.796875" style="2" customWidth="1"/>
    <col min="1546" max="1546" width="9" style="2" bestFit="1" customWidth="1"/>
    <col min="1547" max="1547" width="9.796875" style="2" bestFit="1" customWidth="1"/>
    <col min="1548" max="1548" width="9" style="2" bestFit="1" customWidth="1"/>
    <col min="1549" max="1549" width="9.796875" style="2" customWidth="1"/>
    <col min="1550" max="1728" width="9.86328125" style="2"/>
    <col min="1729" max="1729" width="7.796875" style="2" customWidth="1"/>
    <col min="1730" max="1730" width="64.46484375" style="2" customWidth="1"/>
    <col min="1731" max="1731" width="1.53125" style="2" customWidth="1"/>
    <col min="1732" max="1743" width="9.1328125" style="2" customWidth="1"/>
    <col min="1744" max="1747" width="9.796875" style="2" customWidth="1"/>
    <col min="1748" max="1751" width="10.796875" style="2" customWidth="1"/>
    <col min="1752" max="1755" width="11.1328125" style="2" customWidth="1"/>
    <col min="1756" max="1757" width="9.86328125" style="2" customWidth="1"/>
    <col min="1758" max="1759" width="11.1328125" style="2" customWidth="1"/>
    <col min="1760" max="1761" width="9.86328125" style="2" customWidth="1"/>
    <col min="1762" max="1763" width="11.1328125" style="2" customWidth="1"/>
    <col min="1764" max="1765" width="9.86328125" style="2" customWidth="1"/>
    <col min="1766" max="1767" width="11.1328125" style="2" customWidth="1"/>
    <col min="1768" max="1769" width="9.86328125" style="2" customWidth="1"/>
    <col min="1770" max="1771" width="11.1328125" style="2" customWidth="1"/>
    <col min="1772" max="1773" width="9.86328125" style="2" customWidth="1"/>
    <col min="1774" max="1775" width="11.1328125" style="2" customWidth="1"/>
    <col min="1776" max="1777" width="9.86328125" style="2" customWidth="1"/>
    <col min="1778" max="1779" width="11.1328125" style="2" customWidth="1"/>
    <col min="1780" max="1781" width="9.86328125" style="2" customWidth="1"/>
    <col min="1782" max="1783" width="11.1328125" style="2" customWidth="1"/>
    <col min="1784" max="1785" width="9.86328125" style="2" customWidth="1"/>
    <col min="1786" max="1787" width="11.1328125" style="2" customWidth="1"/>
    <col min="1788" max="1789" width="9.86328125" style="2" customWidth="1"/>
    <col min="1790" max="1791" width="11.1328125" style="2" customWidth="1"/>
    <col min="1792" max="1793" width="9.86328125" style="2" customWidth="1"/>
    <col min="1794" max="1796" width="9" style="2" bestFit="1" customWidth="1"/>
    <col min="1797" max="1797" width="9.796875" style="2" customWidth="1"/>
    <col min="1798" max="1800" width="9" style="2" bestFit="1" customWidth="1"/>
    <col min="1801" max="1801" width="9.796875" style="2" customWidth="1"/>
    <col min="1802" max="1802" width="9" style="2" bestFit="1" customWidth="1"/>
    <col min="1803" max="1803" width="9.796875" style="2" bestFit="1" customWidth="1"/>
    <col min="1804" max="1804" width="9" style="2" bestFit="1" customWidth="1"/>
    <col min="1805" max="1805" width="9.796875" style="2" customWidth="1"/>
    <col min="1806" max="1984" width="9.86328125" style="2"/>
    <col min="1985" max="1985" width="7.796875" style="2" customWidth="1"/>
    <col min="1986" max="1986" width="64.46484375" style="2" customWidth="1"/>
    <col min="1987" max="1987" width="1.53125" style="2" customWidth="1"/>
    <col min="1988" max="1999" width="9.1328125" style="2" customWidth="1"/>
    <col min="2000" max="2003" width="9.796875" style="2" customWidth="1"/>
    <col min="2004" max="2007" width="10.796875" style="2" customWidth="1"/>
    <col min="2008" max="2011" width="11.1328125" style="2" customWidth="1"/>
    <col min="2012" max="2013" width="9.86328125" style="2" customWidth="1"/>
    <col min="2014" max="2015" width="11.1328125" style="2" customWidth="1"/>
    <col min="2016" max="2017" width="9.86328125" style="2" customWidth="1"/>
    <col min="2018" max="2019" width="11.1328125" style="2" customWidth="1"/>
    <col min="2020" max="2021" width="9.86328125" style="2" customWidth="1"/>
    <col min="2022" max="2023" width="11.1328125" style="2" customWidth="1"/>
    <col min="2024" max="2025" width="9.86328125" style="2" customWidth="1"/>
    <col min="2026" max="2027" width="11.1328125" style="2" customWidth="1"/>
    <col min="2028" max="2029" width="9.86328125" style="2" customWidth="1"/>
    <col min="2030" max="2031" width="11.1328125" style="2" customWidth="1"/>
    <col min="2032" max="2033" width="9.86328125" style="2" customWidth="1"/>
    <col min="2034" max="2035" width="11.1328125" style="2" customWidth="1"/>
    <col min="2036" max="2037" width="9.86328125" style="2" customWidth="1"/>
    <col min="2038" max="2039" width="11.1328125" style="2" customWidth="1"/>
    <col min="2040" max="2041" width="9.86328125" style="2" customWidth="1"/>
    <col min="2042" max="2043" width="11.1328125" style="2" customWidth="1"/>
    <col min="2044" max="2045" width="9.86328125" style="2" customWidth="1"/>
    <col min="2046" max="2047" width="11.1328125" style="2" customWidth="1"/>
    <col min="2048" max="2049" width="9.86328125" style="2" customWidth="1"/>
    <col min="2050" max="2052" width="9" style="2" bestFit="1" customWidth="1"/>
    <col min="2053" max="2053" width="9.796875" style="2" customWidth="1"/>
    <col min="2054" max="2056" width="9" style="2" bestFit="1" customWidth="1"/>
    <col min="2057" max="2057" width="9.796875" style="2" customWidth="1"/>
    <col min="2058" max="2058" width="9" style="2" bestFit="1" customWidth="1"/>
    <col min="2059" max="2059" width="9.796875" style="2" bestFit="1" customWidth="1"/>
    <col min="2060" max="2060" width="9" style="2" bestFit="1" customWidth="1"/>
    <col min="2061" max="2061" width="9.796875" style="2" customWidth="1"/>
    <col min="2062" max="2240" width="9.86328125" style="2"/>
    <col min="2241" max="2241" width="7.796875" style="2" customWidth="1"/>
    <col min="2242" max="2242" width="64.46484375" style="2" customWidth="1"/>
    <col min="2243" max="2243" width="1.53125" style="2" customWidth="1"/>
    <col min="2244" max="2255" width="9.1328125" style="2" customWidth="1"/>
    <col min="2256" max="2259" width="9.796875" style="2" customWidth="1"/>
    <col min="2260" max="2263" width="10.796875" style="2" customWidth="1"/>
    <col min="2264" max="2267" width="11.1328125" style="2" customWidth="1"/>
    <col min="2268" max="2269" width="9.86328125" style="2" customWidth="1"/>
    <col min="2270" max="2271" width="11.1328125" style="2" customWidth="1"/>
    <col min="2272" max="2273" width="9.86328125" style="2" customWidth="1"/>
    <col min="2274" max="2275" width="11.1328125" style="2" customWidth="1"/>
    <col min="2276" max="2277" width="9.86328125" style="2" customWidth="1"/>
    <col min="2278" max="2279" width="11.1328125" style="2" customWidth="1"/>
    <col min="2280" max="2281" width="9.86328125" style="2" customWidth="1"/>
    <col min="2282" max="2283" width="11.1328125" style="2" customWidth="1"/>
    <col min="2284" max="2285" width="9.86328125" style="2" customWidth="1"/>
    <col min="2286" max="2287" width="11.1328125" style="2" customWidth="1"/>
    <col min="2288" max="2289" width="9.86328125" style="2" customWidth="1"/>
    <col min="2290" max="2291" width="11.1328125" style="2" customWidth="1"/>
    <col min="2292" max="2293" width="9.86328125" style="2" customWidth="1"/>
    <col min="2294" max="2295" width="11.1328125" style="2" customWidth="1"/>
    <col min="2296" max="2297" width="9.86328125" style="2" customWidth="1"/>
    <col min="2298" max="2299" width="11.1328125" style="2" customWidth="1"/>
    <col min="2300" max="2301" width="9.86328125" style="2" customWidth="1"/>
    <col min="2302" max="2303" width="11.1328125" style="2" customWidth="1"/>
    <col min="2304" max="2305" width="9.86328125" style="2" customWidth="1"/>
    <col min="2306" max="2308" width="9" style="2" bestFit="1" customWidth="1"/>
    <col min="2309" max="2309" width="9.796875" style="2" customWidth="1"/>
    <col min="2310" max="2312" width="9" style="2" bestFit="1" customWidth="1"/>
    <col min="2313" max="2313" width="9.796875" style="2" customWidth="1"/>
    <col min="2314" max="2314" width="9" style="2" bestFit="1" customWidth="1"/>
    <col min="2315" max="2315" width="9.796875" style="2" bestFit="1" customWidth="1"/>
    <col min="2316" max="2316" width="9" style="2" bestFit="1" customWidth="1"/>
    <col min="2317" max="2317" width="9.796875" style="2" customWidth="1"/>
    <col min="2318" max="2496" width="9.86328125" style="2"/>
    <col min="2497" max="2497" width="7.796875" style="2" customWidth="1"/>
    <col min="2498" max="2498" width="64.46484375" style="2" customWidth="1"/>
    <col min="2499" max="2499" width="1.53125" style="2" customWidth="1"/>
    <col min="2500" max="2511" width="9.1328125" style="2" customWidth="1"/>
    <col min="2512" max="2515" width="9.796875" style="2" customWidth="1"/>
    <col min="2516" max="2519" width="10.796875" style="2" customWidth="1"/>
    <col min="2520" max="2523" width="11.1328125" style="2" customWidth="1"/>
    <col min="2524" max="2525" width="9.86328125" style="2" customWidth="1"/>
    <col min="2526" max="2527" width="11.1328125" style="2" customWidth="1"/>
    <col min="2528" max="2529" width="9.86328125" style="2" customWidth="1"/>
    <col min="2530" max="2531" width="11.1328125" style="2" customWidth="1"/>
    <col min="2532" max="2533" width="9.86328125" style="2" customWidth="1"/>
    <col min="2534" max="2535" width="11.1328125" style="2" customWidth="1"/>
    <col min="2536" max="2537" width="9.86328125" style="2" customWidth="1"/>
    <col min="2538" max="2539" width="11.1328125" style="2" customWidth="1"/>
    <col min="2540" max="2541" width="9.86328125" style="2" customWidth="1"/>
    <col min="2542" max="2543" width="11.1328125" style="2" customWidth="1"/>
    <col min="2544" max="2545" width="9.86328125" style="2" customWidth="1"/>
    <col min="2546" max="2547" width="11.1328125" style="2" customWidth="1"/>
    <col min="2548" max="2549" width="9.86328125" style="2" customWidth="1"/>
    <col min="2550" max="2551" width="11.1328125" style="2" customWidth="1"/>
    <col min="2552" max="2553" width="9.86328125" style="2" customWidth="1"/>
    <col min="2554" max="2555" width="11.1328125" style="2" customWidth="1"/>
    <col min="2556" max="2557" width="9.86328125" style="2" customWidth="1"/>
    <col min="2558" max="2559" width="11.1328125" style="2" customWidth="1"/>
    <col min="2560" max="2561" width="9.86328125" style="2" customWidth="1"/>
    <col min="2562" max="2564" width="9" style="2" bestFit="1" customWidth="1"/>
    <col min="2565" max="2565" width="9.796875" style="2" customWidth="1"/>
    <col min="2566" max="2568" width="9" style="2" bestFit="1" customWidth="1"/>
    <col min="2569" max="2569" width="9.796875" style="2" customWidth="1"/>
    <col min="2570" max="2570" width="9" style="2" bestFit="1" customWidth="1"/>
    <col min="2571" max="2571" width="9.796875" style="2" bestFit="1" customWidth="1"/>
    <col min="2572" max="2572" width="9" style="2" bestFit="1" customWidth="1"/>
    <col min="2573" max="2573" width="9.796875" style="2" customWidth="1"/>
    <col min="2574" max="2752" width="9.86328125" style="2"/>
    <col min="2753" max="2753" width="7.796875" style="2" customWidth="1"/>
    <col min="2754" max="2754" width="64.46484375" style="2" customWidth="1"/>
    <col min="2755" max="2755" width="1.53125" style="2" customWidth="1"/>
    <col min="2756" max="2767" width="9.1328125" style="2" customWidth="1"/>
    <col min="2768" max="2771" width="9.796875" style="2" customWidth="1"/>
    <col min="2772" max="2775" width="10.796875" style="2" customWidth="1"/>
    <col min="2776" max="2779" width="11.1328125" style="2" customWidth="1"/>
    <col min="2780" max="2781" width="9.86328125" style="2" customWidth="1"/>
    <col min="2782" max="2783" width="11.1328125" style="2" customWidth="1"/>
    <col min="2784" max="2785" width="9.86328125" style="2" customWidth="1"/>
    <col min="2786" max="2787" width="11.1328125" style="2" customWidth="1"/>
    <col min="2788" max="2789" width="9.86328125" style="2" customWidth="1"/>
    <col min="2790" max="2791" width="11.1328125" style="2" customWidth="1"/>
    <col min="2792" max="2793" width="9.86328125" style="2" customWidth="1"/>
    <col min="2794" max="2795" width="11.1328125" style="2" customWidth="1"/>
    <col min="2796" max="2797" width="9.86328125" style="2" customWidth="1"/>
    <col min="2798" max="2799" width="11.1328125" style="2" customWidth="1"/>
    <col min="2800" max="2801" width="9.86328125" style="2" customWidth="1"/>
    <col min="2802" max="2803" width="11.1328125" style="2" customWidth="1"/>
    <col min="2804" max="2805" width="9.86328125" style="2" customWidth="1"/>
    <col min="2806" max="2807" width="11.1328125" style="2" customWidth="1"/>
    <col min="2808" max="2809" width="9.86328125" style="2" customWidth="1"/>
    <col min="2810" max="2811" width="11.1328125" style="2" customWidth="1"/>
    <col min="2812" max="2813" width="9.86328125" style="2" customWidth="1"/>
    <col min="2814" max="2815" width="11.1328125" style="2" customWidth="1"/>
    <col min="2816" max="2817" width="9.86328125" style="2" customWidth="1"/>
    <col min="2818" max="2820" width="9" style="2" bestFit="1" customWidth="1"/>
    <col min="2821" max="2821" width="9.796875" style="2" customWidth="1"/>
    <col min="2822" max="2824" width="9" style="2" bestFit="1" customWidth="1"/>
    <col min="2825" max="2825" width="9.796875" style="2" customWidth="1"/>
    <col min="2826" max="2826" width="9" style="2" bestFit="1" customWidth="1"/>
    <col min="2827" max="2827" width="9.796875" style="2" bestFit="1" customWidth="1"/>
    <col min="2828" max="2828" width="9" style="2" bestFit="1" customWidth="1"/>
    <col min="2829" max="2829" width="9.796875" style="2" customWidth="1"/>
    <col min="2830" max="3008" width="9.86328125" style="2"/>
    <col min="3009" max="3009" width="7.796875" style="2" customWidth="1"/>
    <col min="3010" max="3010" width="64.46484375" style="2" customWidth="1"/>
    <col min="3011" max="3011" width="1.53125" style="2" customWidth="1"/>
    <col min="3012" max="3023" width="9.1328125" style="2" customWidth="1"/>
    <col min="3024" max="3027" width="9.796875" style="2" customWidth="1"/>
    <col min="3028" max="3031" width="10.796875" style="2" customWidth="1"/>
    <col min="3032" max="3035" width="11.1328125" style="2" customWidth="1"/>
    <col min="3036" max="3037" width="9.86328125" style="2" customWidth="1"/>
    <col min="3038" max="3039" width="11.1328125" style="2" customWidth="1"/>
    <col min="3040" max="3041" width="9.86328125" style="2" customWidth="1"/>
    <col min="3042" max="3043" width="11.1328125" style="2" customWidth="1"/>
    <col min="3044" max="3045" width="9.86328125" style="2" customWidth="1"/>
    <col min="3046" max="3047" width="11.1328125" style="2" customWidth="1"/>
    <col min="3048" max="3049" width="9.86328125" style="2" customWidth="1"/>
    <col min="3050" max="3051" width="11.1328125" style="2" customWidth="1"/>
    <col min="3052" max="3053" width="9.86328125" style="2" customWidth="1"/>
    <col min="3054" max="3055" width="11.1328125" style="2" customWidth="1"/>
    <col min="3056" max="3057" width="9.86328125" style="2" customWidth="1"/>
    <col min="3058" max="3059" width="11.1328125" style="2" customWidth="1"/>
    <col min="3060" max="3061" width="9.86328125" style="2" customWidth="1"/>
    <col min="3062" max="3063" width="11.1328125" style="2" customWidth="1"/>
    <col min="3064" max="3065" width="9.86328125" style="2" customWidth="1"/>
    <col min="3066" max="3067" width="11.1328125" style="2" customWidth="1"/>
    <col min="3068" max="3069" width="9.86328125" style="2" customWidth="1"/>
    <col min="3070" max="3071" width="11.1328125" style="2" customWidth="1"/>
    <col min="3072" max="3073" width="9.86328125" style="2" customWidth="1"/>
    <col min="3074" max="3076" width="9" style="2" bestFit="1" customWidth="1"/>
    <col min="3077" max="3077" width="9.796875" style="2" customWidth="1"/>
    <col min="3078" max="3080" width="9" style="2" bestFit="1" customWidth="1"/>
    <col min="3081" max="3081" width="9.796875" style="2" customWidth="1"/>
    <col min="3082" max="3082" width="9" style="2" bestFit="1" customWidth="1"/>
    <col min="3083" max="3083" width="9.796875" style="2" bestFit="1" customWidth="1"/>
    <col min="3084" max="3084" width="9" style="2" bestFit="1" customWidth="1"/>
    <col min="3085" max="3085" width="9.796875" style="2" customWidth="1"/>
    <col min="3086" max="3264" width="9.86328125" style="2"/>
    <col min="3265" max="3265" width="7.796875" style="2" customWidth="1"/>
    <col min="3266" max="3266" width="64.46484375" style="2" customWidth="1"/>
    <col min="3267" max="3267" width="1.53125" style="2" customWidth="1"/>
    <col min="3268" max="3279" width="9.1328125" style="2" customWidth="1"/>
    <col min="3280" max="3283" width="9.796875" style="2" customWidth="1"/>
    <col min="3284" max="3287" width="10.796875" style="2" customWidth="1"/>
    <col min="3288" max="3291" width="11.1328125" style="2" customWidth="1"/>
    <col min="3292" max="3293" width="9.86328125" style="2" customWidth="1"/>
    <col min="3294" max="3295" width="11.1328125" style="2" customWidth="1"/>
    <col min="3296" max="3297" width="9.86328125" style="2" customWidth="1"/>
    <col min="3298" max="3299" width="11.1328125" style="2" customWidth="1"/>
    <col min="3300" max="3301" width="9.86328125" style="2" customWidth="1"/>
    <col min="3302" max="3303" width="11.1328125" style="2" customWidth="1"/>
    <col min="3304" max="3305" width="9.86328125" style="2" customWidth="1"/>
    <col min="3306" max="3307" width="11.1328125" style="2" customWidth="1"/>
    <col min="3308" max="3309" width="9.86328125" style="2" customWidth="1"/>
    <col min="3310" max="3311" width="11.1328125" style="2" customWidth="1"/>
    <col min="3312" max="3313" width="9.86328125" style="2" customWidth="1"/>
    <col min="3314" max="3315" width="11.1328125" style="2" customWidth="1"/>
    <col min="3316" max="3317" width="9.86328125" style="2" customWidth="1"/>
    <col min="3318" max="3319" width="11.1328125" style="2" customWidth="1"/>
    <col min="3320" max="3321" width="9.86328125" style="2" customWidth="1"/>
    <col min="3322" max="3323" width="11.1328125" style="2" customWidth="1"/>
    <col min="3324" max="3325" width="9.86328125" style="2" customWidth="1"/>
    <col min="3326" max="3327" width="11.1328125" style="2" customWidth="1"/>
    <col min="3328" max="3329" width="9.86328125" style="2" customWidth="1"/>
    <col min="3330" max="3332" width="9" style="2" bestFit="1" customWidth="1"/>
    <col min="3333" max="3333" width="9.796875" style="2" customWidth="1"/>
    <col min="3334" max="3336" width="9" style="2" bestFit="1" customWidth="1"/>
    <col min="3337" max="3337" width="9.796875" style="2" customWidth="1"/>
    <col min="3338" max="3338" width="9" style="2" bestFit="1" customWidth="1"/>
    <col min="3339" max="3339" width="9.796875" style="2" bestFit="1" customWidth="1"/>
    <col min="3340" max="3340" width="9" style="2" bestFit="1" customWidth="1"/>
    <col min="3341" max="3341" width="9.796875" style="2" customWidth="1"/>
    <col min="3342" max="3520" width="9.86328125" style="2"/>
    <col min="3521" max="3521" width="7.796875" style="2" customWidth="1"/>
    <col min="3522" max="3522" width="64.46484375" style="2" customWidth="1"/>
    <col min="3523" max="3523" width="1.53125" style="2" customWidth="1"/>
    <col min="3524" max="3535" width="9.1328125" style="2" customWidth="1"/>
    <col min="3536" max="3539" width="9.796875" style="2" customWidth="1"/>
    <col min="3540" max="3543" width="10.796875" style="2" customWidth="1"/>
    <col min="3544" max="3547" width="11.1328125" style="2" customWidth="1"/>
    <col min="3548" max="3549" width="9.86328125" style="2" customWidth="1"/>
    <col min="3550" max="3551" width="11.1328125" style="2" customWidth="1"/>
    <col min="3552" max="3553" width="9.86328125" style="2" customWidth="1"/>
    <col min="3554" max="3555" width="11.1328125" style="2" customWidth="1"/>
    <col min="3556" max="3557" width="9.86328125" style="2" customWidth="1"/>
    <col min="3558" max="3559" width="11.1328125" style="2" customWidth="1"/>
    <col min="3560" max="3561" width="9.86328125" style="2" customWidth="1"/>
    <col min="3562" max="3563" width="11.1328125" style="2" customWidth="1"/>
    <col min="3564" max="3565" width="9.86328125" style="2" customWidth="1"/>
    <col min="3566" max="3567" width="11.1328125" style="2" customWidth="1"/>
    <col min="3568" max="3569" width="9.86328125" style="2" customWidth="1"/>
    <col min="3570" max="3571" width="11.1328125" style="2" customWidth="1"/>
    <col min="3572" max="3573" width="9.86328125" style="2" customWidth="1"/>
    <col min="3574" max="3575" width="11.1328125" style="2" customWidth="1"/>
    <col min="3576" max="3577" width="9.86328125" style="2" customWidth="1"/>
    <col min="3578" max="3579" width="11.1328125" style="2" customWidth="1"/>
    <col min="3580" max="3581" width="9.86328125" style="2" customWidth="1"/>
    <col min="3582" max="3583" width="11.1328125" style="2" customWidth="1"/>
    <col min="3584" max="3585" width="9.86328125" style="2" customWidth="1"/>
    <col min="3586" max="3588" width="9" style="2" bestFit="1" customWidth="1"/>
    <col min="3589" max="3589" width="9.796875" style="2" customWidth="1"/>
    <col min="3590" max="3592" width="9" style="2" bestFit="1" customWidth="1"/>
    <col min="3593" max="3593" width="9.796875" style="2" customWidth="1"/>
    <col min="3594" max="3594" width="9" style="2" bestFit="1" customWidth="1"/>
    <col min="3595" max="3595" width="9.796875" style="2" bestFit="1" customWidth="1"/>
    <col min="3596" max="3596" width="9" style="2" bestFit="1" customWidth="1"/>
    <col min="3597" max="3597" width="9.796875" style="2" customWidth="1"/>
    <col min="3598" max="3776" width="9.86328125" style="2"/>
    <col min="3777" max="3777" width="7.796875" style="2" customWidth="1"/>
    <col min="3778" max="3778" width="64.46484375" style="2" customWidth="1"/>
    <col min="3779" max="3779" width="1.53125" style="2" customWidth="1"/>
    <col min="3780" max="3791" width="9.1328125" style="2" customWidth="1"/>
    <col min="3792" max="3795" width="9.796875" style="2" customWidth="1"/>
    <col min="3796" max="3799" width="10.796875" style="2" customWidth="1"/>
    <col min="3800" max="3803" width="11.1328125" style="2" customWidth="1"/>
    <col min="3804" max="3805" width="9.86328125" style="2" customWidth="1"/>
    <col min="3806" max="3807" width="11.1328125" style="2" customWidth="1"/>
    <col min="3808" max="3809" width="9.86328125" style="2" customWidth="1"/>
    <col min="3810" max="3811" width="11.1328125" style="2" customWidth="1"/>
    <col min="3812" max="3813" width="9.86328125" style="2" customWidth="1"/>
    <col min="3814" max="3815" width="11.1328125" style="2" customWidth="1"/>
    <col min="3816" max="3817" width="9.86328125" style="2" customWidth="1"/>
    <col min="3818" max="3819" width="11.1328125" style="2" customWidth="1"/>
    <col min="3820" max="3821" width="9.86328125" style="2" customWidth="1"/>
    <col min="3822" max="3823" width="11.1328125" style="2" customWidth="1"/>
    <col min="3824" max="3825" width="9.86328125" style="2" customWidth="1"/>
    <col min="3826" max="3827" width="11.1328125" style="2" customWidth="1"/>
    <col min="3828" max="3829" width="9.86328125" style="2" customWidth="1"/>
    <col min="3830" max="3831" width="11.1328125" style="2" customWidth="1"/>
    <col min="3832" max="3833" width="9.86328125" style="2" customWidth="1"/>
    <col min="3834" max="3835" width="11.1328125" style="2" customWidth="1"/>
    <col min="3836" max="3837" width="9.86328125" style="2" customWidth="1"/>
    <col min="3838" max="3839" width="11.1328125" style="2" customWidth="1"/>
    <col min="3840" max="3841" width="9.86328125" style="2" customWidth="1"/>
    <col min="3842" max="3844" width="9" style="2" bestFit="1" customWidth="1"/>
    <col min="3845" max="3845" width="9.796875" style="2" customWidth="1"/>
    <col min="3846" max="3848" width="9" style="2" bestFit="1" customWidth="1"/>
    <col min="3849" max="3849" width="9.796875" style="2" customWidth="1"/>
    <col min="3850" max="3850" width="9" style="2" bestFit="1" customWidth="1"/>
    <col min="3851" max="3851" width="9.796875" style="2" bestFit="1" customWidth="1"/>
    <col min="3852" max="3852" width="9" style="2" bestFit="1" customWidth="1"/>
    <col min="3853" max="3853" width="9.796875" style="2" customWidth="1"/>
    <col min="3854" max="4032" width="9.86328125" style="2"/>
    <col min="4033" max="4033" width="7.796875" style="2" customWidth="1"/>
    <col min="4034" max="4034" width="64.46484375" style="2" customWidth="1"/>
    <col min="4035" max="4035" width="1.53125" style="2" customWidth="1"/>
    <col min="4036" max="4047" width="9.1328125" style="2" customWidth="1"/>
    <col min="4048" max="4051" width="9.796875" style="2" customWidth="1"/>
    <col min="4052" max="4055" width="10.796875" style="2" customWidth="1"/>
    <col min="4056" max="4059" width="11.1328125" style="2" customWidth="1"/>
    <col min="4060" max="4061" width="9.86328125" style="2" customWidth="1"/>
    <col min="4062" max="4063" width="11.1328125" style="2" customWidth="1"/>
    <col min="4064" max="4065" width="9.86328125" style="2" customWidth="1"/>
    <col min="4066" max="4067" width="11.1328125" style="2" customWidth="1"/>
    <col min="4068" max="4069" width="9.86328125" style="2" customWidth="1"/>
    <col min="4070" max="4071" width="11.1328125" style="2" customWidth="1"/>
    <col min="4072" max="4073" width="9.86328125" style="2" customWidth="1"/>
    <col min="4074" max="4075" width="11.1328125" style="2" customWidth="1"/>
    <col min="4076" max="4077" width="9.86328125" style="2" customWidth="1"/>
    <col min="4078" max="4079" width="11.1328125" style="2" customWidth="1"/>
    <col min="4080" max="4081" width="9.86328125" style="2" customWidth="1"/>
    <col min="4082" max="4083" width="11.1328125" style="2" customWidth="1"/>
    <col min="4084" max="4085" width="9.86328125" style="2" customWidth="1"/>
    <col min="4086" max="4087" width="11.1328125" style="2" customWidth="1"/>
    <col min="4088" max="4089" width="9.86328125" style="2" customWidth="1"/>
    <col min="4090" max="4091" width="11.1328125" style="2" customWidth="1"/>
    <col min="4092" max="4093" width="9.86328125" style="2" customWidth="1"/>
    <col min="4094" max="4095" width="11.1328125" style="2" customWidth="1"/>
    <col min="4096" max="4097" width="9.86328125" style="2" customWidth="1"/>
    <col min="4098" max="4100" width="9" style="2" bestFit="1" customWidth="1"/>
    <col min="4101" max="4101" width="9.796875" style="2" customWidth="1"/>
    <col min="4102" max="4104" width="9" style="2" bestFit="1" customWidth="1"/>
    <col min="4105" max="4105" width="9.796875" style="2" customWidth="1"/>
    <col min="4106" max="4106" width="9" style="2" bestFit="1" customWidth="1"/>
    <col min="4107" max="4107" width="9.796875" style="2" bestFit="1" customWidth="1"/>
    <col min="4108" max="4108" width="9" style="2" bestFit="1" customWidth="1"/>
    <col min="4109" max="4109" width="9.796875" style="2" customWidth="1"/>
    <col min="4110" max="4288" width="9.86328125" style="2"/>
    <col min="4289" max="4289" width="7.796875" style="2" customWidth="1"/>
    <col min="4290" max="4290" width="64.46484375" style="2" customWidth="1"/>
    <col min="4291" max="4291" width="1.53125" style="2" customWidth="1"/>
    <col min="4292" max="4303" width="9.1328125" style="2" customWidth="1"/>
    <col min="4304" max="4307" width="9.796875" style="2" customWidth="1"/>
    <col min="4308" max="4311" width="10.796875" style="2" customWidth="1"/>
    <col min="4312" max="4315" width="11.1328125" style="2" customWidth="1"/>
    <col min="4316" max="4317" width="9.86328125" style="2" customWidth="1"/>
    <col min="4318" max="4319" width="11.1328125" style="2" customWidth="1"/>
    <col min="4320" max="4321" width="9.86328125" style="2" customWidth="1"/>
    <col min="4322" max="4323" width="11.1328125" style="2" customWidth="1"/>
    <col min="4324" max="4325" width="9.86328125" style="2" customWidth="1"/>
    <col min="4326" max="4327" width="11.1328125" style="2" customWidth="1"/>
    <col min="4328" max="4329" width="9.86328125" style="2" customWidth="1"/>
    <col min="4330" max="4331" width="11.1328125" style="2" customWidth="1"/>
    <col min="4332" max="4333" width="9.86328125" style="2" customWidth="1"/>
    <col min="4334" max="4335" width="11.1328125" style="2" customWidth="1"/>
    <col min="4336" max="4337" width="9.86328125" style="2" customWidth="1"/>
    <col min="4338" max="4339" width="11.1328125" style="2" customWidth="1"/>
    <col min="4340" max="4341" width="9.86328125" style="2" customWidth="1"/>
    <col min="4342" max="4343" width="11.1328125" style="2" customWidth="1"/>
    <col min="4344" max="4345" width="9.86328125" style="2" customWidth="1"/>
    <col min="4346" max="4347" width="11.1328125" style="2" customWidth="1"/>
    <col min="4348" max="4349" width="9.86328125" style="2" customWidth="1"/>
    <col min="4350" max="4351" width="11.1328125" style="2" customWidth="1"/>
    <col min="4352" max="4353" width="9.86328125" style="2" customWidth="1"/>
    <col min="4354" max="4356" width="9" style="2" bestFit="1" customWidth="1"/>
    <col min="4357" max="4357" width="9.796875" style="2" customWidth="1"/>
    <col min="4358" max="4360" width="9" style="2" bestFit="1" customWidth="1"/>
    <col min="4361" max="4361" width="9.796875" style="2" customWidth="1"/>
    <col min="4362" max="4362" width="9" style="2" bestFit="1" customWidth="1"/>
    <col min="4363" max="4363" width="9.796875" style="2" bestFit="1" customWidth="1"/>
    <col min="4364" max="4364" width="9" style="2" bestFit="1" customWidth="1"/>
    <col min="4365" max="4365" width="9.796875" style="2" customWidth="1"/>
    <col min="4366" max="4544" width="9.86328125" style="2"/>
    <col min="4545" max="4545" width="7.796875" style="2" customWidth="1"/>
    <col min="4546" max="4546" width="64.46484375" style="2" customWidth="1"/>
    <col min="4547" max="4547" width="1.53125" style="2" customWidth="1"/>
    <col min="4548" max="4559" width="9.1328125" style="2" customWidth="1"/>
    <col min="4560" max="4563" width="9.796875" style="2" customWidth="1"/>
    <col min="4564" max="4567" width="10.796875" style="2" customWidth="1"/>
    <col min="4568" max="4571" width="11.1328125" style="2" customWidth="1"/>
    <col min="4572" max="4573" width="9.86328125" style="2" customWidth="1"/>
    <col min="4574" max="4575" width="11.1328125" style="2" customWidth="1"/>
    <col min="4576" max="4577" width="9.86328125" style="2" customWidth="1"/>
    <col min="4578" max="4579" width="11.1328125" style="2" customWidth="1"/>
    <col min="4580" max="4581" width="9.86328125" style="2" customWidth="1"/>
    <col min="4582" max="4583" width="11.1328125" style="2" customWidth="1"/>
    <col min="4584" max="4585" width="9.86328125" style="2" customWidth="1"/>
    <col min="4586" max="4587" width="11.1328125" style="2" customWidth="1"/>
    <col min="4588" max="4589" width="9.86328125" style="2" customWidth="1"/>
    <col min="4590" max="4591" width="11.1328125" style="2" customWidth="1"/>
    <col min="4592" max="4593" width="9.86328125" style="2" customWidth="1"/>
    <col min="4594" max="4595" width="11.1328125" style="2" customWidth="1"/>
    <col min="4596" max="4597" width="9.86328125" style="2" customWidth="1"/>
    <col min="4598" max="4599" width="11.1328125" style="2" customWidth="1"/>
    <col min="4600" max="4601" width="9.86328125" style="2" customWidth="1"/>
    <col min="4602" max="4603" width="11.1328125" style="2" customWidth="1"/>
    <col min="4604" max="4605" width="9.86328125" style="2" customWidth="1"/>
    <col min="4606" max="4607" width="11.1328125" style="2" customWidth="1"/>
    <col min="4608" max="4609" width="9.86328125" style="2" customWidth="1"/>
    <col min="4610" max="4612" width="9" style="2" bestFit="1" customWidth="1"/>
    <col min="4613" max="4613" width="9.796875" style="2" customWidth="1"/>
    <col min="4614" max="4616" width="9" style="2" bestFit="1" customWidth="1"/>
    <col min="4617" max="4617" width="9.796875" style="2" customWidth="1"/>
    <col min="4618" max="4618" width="9" style="2" bestFit="1" customWidth="1"/>
    <col min="4619" max="4619" width="9.796875" style="2" bestFit="1" customWidth="1"/>
    <col min="4620" max="4620" width="9" style="2" bestFit="1" customWidth="1"/>
    <col min="4621" max="4621" width="9.796875" style="2" customWidth="1"/>
    <col min="4622" max="4800" width="9.86328125" style="2"/>
    <col min="4801" max="4801" width="7.796875" style="2" customWidth="1"/>
    <col min="4802" max="4802" width="64.46484375" style="2" customWidth="1"/>
    <col min="4803" max="4803" width="1.53125" style="2" customWidth="1"/>
    <col min="4804" max="4815" width="9.1328125" style="2" customWidth="1"/>
    <col min="4816" max="4819" width="9.796875" style="2" customWidth="1"/>
    <col min="4820" max="4823" width="10.796875" style="2" customWidth="1"/>
    <col min="4824" max="4827" width="11.1328125" style="2" customWidth="1"/>
    <col min="4828" max="4829" width="9.86328125" style="2" customWidth="1"/>
    <col min="4830" max="4831" width="11.1328125" style="2" customWidth="1"/>
    <col min="4832" max="4833" width="9.86328125" style="2" customWidth="1"/>
    <col min="4834" max="4835" width="11.1328125" style="2" customWidth="1"/>
    <col min="4836" max="4837" width="9.86328125" style="2" customWidth="1"/>
    <col min="4838" max="4839" width="11.1328125" style="2" customWidth="1"/>
    <col min="4840" max="4841" width="9.86328125" style="2" customWidth="1"/>
    <col min="4842" max="4843" width="11.1328125" style="2" customWidth="1"/>
    <col min="4844" max="4845" width="9.86328125" style="2" customWidth="1"/>
    <col min="4846" max="4847" width="11.1328125" style="2" customWidth="1"/>
    <col min="4848" max="4849" width="9.86328125" style="2" customWidth="1"/>
    <col min="4850" max="4851" width="11.1328125" style="2" customWidth="1"/>
    <col min="4852" max="4853" width="9.86328125" style="2" customWidth="1"/>
    <col min="4854" max="4855" width="11.1328125" style="2" customWidth="1"/>
    <col min="4856" max="4857" width="9.86328125" style="2" customWidth="1"/>
    <col min="4858" max="4859" width="11.1328125" style="2" customWidth="1"/>
    <col min="4860" max="4861" width="9.86328125" style="2" customWidth="1"/>
    <col min="4862" max="4863" width="11.1328125" style="2" customWidth="1"/>
    <col min="4864" max="4865" width="9.86328125" style="2" customWidth="1"/>
    <col min="4866" max="4868" width="9" style="2" bestFit="1" customWidth="1"/>
    <col min="4869" max="4869" width="9.796875" style="2" customWidth="1"/>
    <col min="4870" max="4872" width="9" style="2" bestFit="1" customWidth="1"/>
    <col min="4873" max="4873" width="9.796875" style="2" customWidth="1"/>
    <col min="4874" max="4874" width="9" style="2" bestFit="1" customWidth="1"/>
    <col min="4875" max="4875" width="9.796875" style="2" bestFit="1" customWidth="1"/>
    <col min="4876" max="4876" width="9" style="2" bestFit="1" customWidth="1"/>
    <col min="4877" max="4877" width="9.796875" style="2" customWidth="1"/>
    <col min="4878" max="5056" width="9.86328125" style="2"/>
    <col min="5057" max="5057" width="7.796875" style="2" customWidth="1"/>
    <col min="5058" max="5058" width="64.46484375" style="2" customWidth="1"/>
    <col min="5059" max="5059" width="1.53125" style="2" customWidth="1"/>
    <col min="5060" max="5071" width="9.1328125" style="2" customWidth="1"/>
    <col min="5072" max="5075" width="9.796875" style="2" customWidth="1"/>
    <col min="5076" max="5079" width="10.796875" style="2" customWidth="1"/>
    <col min="5080" max="5083" width="11.1328125" style="2" customWidth="1"/>
    <col min="5084" max="5085" width="9.86328125" style="2" customWidth="1"/>
    <col min="5086" max="5087" width="11.1328125" style="2" customWidth="1"/>
    <col min="5088" max="5089" width="9.86328125" style="2" customWidth="1"/>
    <col min="5090" max="5091" width="11.1328125" style="2" customWidth="1"/>
    <col min="5092" max="5093" width="9.86328125" style="2" customWidth="1"/>
    <col min="5094" max="5095" width="11.1328125" style="2" customWidth="1"/>
    <col min="5096" max="5097" width="9.86328125" style="2" customWidth="1"/>
    <col min="5098" max="5099" width="11.1328125" style="2" customWidth="1"/>
    <col min="5100" max="5101" width="9.86328125" style="2" customWidth="1"/>
    <col min="5102" max="5103" width="11.1328125" style="2" customWidth="1"/>
    <col min="5104" max="5105" width="9.86328125" style="2" customWidth="1"/>
    <col min="5106" max="5107" width="11.1328125" style="2" customWidth="1"/>
    <col min="5108" max="5109" width="9.86328125" style="2" customWidth="1"/>
    <col min="5110" max="5111" width="11.1328125" style="2" customWidth="1"/>
    <col min="5112" max="5113" width="9.86328125" style="2" customWidth="1"/>
    <col min="5114" max="5115" width="11.1328125" style="2" customWidth="1"/>
    <col min="5116" max="5117" width="9.86328125" style="2" customWidth="1"/>
    <col min="5118" max="5119" width="11.1328125" style="2" customWidth="1"/>
    <col min="5120" max="5121" width="9.86328125" style="2" customWidth="1"/>
    <col min="5122" max="5124" width="9" style="2" bestFit="1" customWidth="1"/>
    <col min="5125" max="5125" width="9.796875" style="2" customWidth="1"/>
    <col min="5126" max="5128" width="9" style="2" bestFit="1" customWidth="1"/>
    <col min="5129" max="5129" width="9.796875" style="2" customWidth="1"/>
    <col min="5130" max="5130" width="9" style="2" bestFit="1" customWidth="1"/>
    <col min="5131" max="5131" width="9.796875" style="2" bestFit="1" customWidth="1"/>
    <col min="5132" max="5132" width="9" style="2" bestFit="1" customWidth="1"/>
    <col min="5133" max="5133" width="9.796875" style="2" customWidth="1"/>
    <col min="5134" max="5312" width="9.86328125" style="2"/>
    <col min="5313" max="5313" width="7.796875" style="2" customWidth="1"/>
    <col min="5314" max="5314" width="64.46484375" style="2" customWidth="1"/>
    <col min="5315" max="5315" width="1.53125" style="2" customWidth="1"/>
    <col min="5316" max="5327" width="9.1328125" style="2" customWidth="1"/>
    <col min="5328" max="5331" width="9.796875" style="2" customWidth="1"/>
    <col min="5332" max="5335" width="10.796875" style="2" customWidth="1"/>
    <col min="5336" max="5339" width="11.1328125" style="2" customWidth="1"/>
    <col min="5340" max="5341" width="9.86328125" style="2" customWidth="1"/>
    <col min="5342" max="5343" width="11.1328125" style="2" customWidth="1"/>
    <col min="5344" max="5345" width="9.86328125" style="2" customWidth="1"/>
    <col min="5346" max="5347" width="11.1328125" style="2" customWidth="1"/>
    <col min="5348" max="5349" width="9.86328125" style="2" customWidth="1"/>
    <col min="5350" max="5351" width="11.1328125" style="2" customWidth="1"/>
    <col min="5352" max="5353" width="9.86328125" style="2" customWidth="1"/>
    <col min="5354" max="5355" width="11.1328125" style="2" customWidth="1"/>
    <col min="5356" max="5357" width="9.86328125" style="2" customWidth="1"/>
    <col min="5358" max="5359" width="11.1328125" style="2" customWidth="1"/>
    <col min="5360" max="5361" width="9.86328125" style="2" customWidth="1"/>
    <col min="5362" max="5363" width="11.1328125" style="2" customWidth="1"/>
    <col min="5364" max="5365" width="9.86328125" style="2" customWidth="1"/>
    <col min="5366" max="5367" width="11.1328125" style="2" customWidth="1"/>
    <col min="5368" max="5369" width="9.86328125" style="2" customWidth="1"/>
    <col min="5370" max="5371" width="11.1328125" style="2" customWidth="1"/>
    <col min="5372" max="5373" width="9.86328125" style="2" customWidth="1"/>
    <col min="5374" max="5375" width="11.1328125" style="2" customWidth="1"/>
    <col min="5376" max="5377" width="9.86328125" style="2" customWidth="1"/>
    <col min="5378" max="5380" width="9" style="2" bestFit="1" customWidth="1"/>
    <col min="5381" max="5381" width="9.796875" style="2" customWidth="1"/>
    <col min="5382" max="5384" width="9" style="2" bestFit="1" customWidth="1"/>
    <col min="5385" max="5385" width="9.796875" style="2" customWidth="1"/>
    <col min="5386" max="5386" width="9" style="2" bestFit="1" customWidth="1"/>
    <col min="5387" max="5387" width="9.796875" style="2" bestFit="1" customWidth="1"/>
    <col min="5388" max="5388" width="9" style="2" bestFit="1" customWidth="1"/>
    <col min="5389" max="5389" width="9.796875" style="2" customWidth="1"/>
    <col min="5390" max="5568" width="9.86328125" style="2"/>
    <col min="5569" max="5569" width="7.796875" style="2" customWidth="1"/>
    <col min="5570" max="5570" width="64.46484375" style="2" customWidth="1"/>
    <col min="5571" max="5571" width="1.53125" style="2" customWidth="1"/>
    <col min="5572" max="5583" width="9.1328125" style="2" customWidth="1"/>
    <col min="5584" max="5587" width="9.796875" style="2" customWidth="1"/>
    <col min="5588" max="5591" width="10.796875" style="2" customWidth="1"/>
    <col min="5592" max="5595" width="11.1328125" style="2" customWidth="1"/>
    <col min="5596" max="5597" width="9.86328125" style="2" customWidth="1"/>
    <col min="5598" max="5599" width="11.1328125" style="2" customWidth="1"/>
    <col min="5600" max="5601" width="9.86328125" style="2" customWidth="1"/>
    <col min="5602" max="5603" width="11.1328125" style="2" customWidth="1"/>
    <col min="5604" max="5605" width="9.86328125" style="2" customWidth="1"/>
    <col min="5606" max="5607" width="11.1328125" style="2" customWidth="1"/>
    <col min="5608" max="5609" width="9.86328125" style="2" customWidth="1"/>
    <col min="5610" max="5611" width="11.1328125" style="2" customWidth="1"/>
    <col min="5612" max="5613" width="9.86328125" style="2" customWidth="1"/>
    <col min="5614" max="5615" width="11.1328125" style="2" customWidth="1"/>
    <col min="5616" max="5617" width="9.86328125" style="2" customWidth="1"/>
    <col min="5618" max="5619" width="11.1328125" style="2" customWidth="1"/>
    <col min="5620" max="5621" width="9.86328125" style="2" customWidth="1"/>
    <col min="5622" max="5623" width="11.1328125" style="2" customWidth="1"/>
    <col min="5624" max="5625" width="9.86328125" style="2" customWidth="1"/>
    <col min="5626" max="5627" width="11.1328125" style="2" customWidth="1"/>
    <col min="5628" max="5629" width="9.86328125" style="2" customWidth="1"/>
    <col min="5630" max="5631" width="11.1328125" style="2" customWidth="1"/>
    <col min="5632" max="5633" width="9.86328125" style="2" customWidth="1"/>
    <col min="5634" max="5636" width="9" style="2" bestFit="1" customWidth="1"/>
    <col min="5637" max="5637" width="9.796875" style="2" customWidth="1"/>
    <col min="5638" max="5640" width="9" style="2" bestFit="1" customWidth="1"/>
    <col min="5641" max="5641" width="9.796875" style="2" customWidth="1"/>
    <col min="5642" max="5642" width="9" style="2" bestFit="1" customWidth="1"/>
    <col min="5643" max="5643" width="9.796875" style="2" bestFit="1" customWidth="1"/>
    <col min="5644" max="5644" width="9" style="2" bestFit="1" customWidth="1"/>
    <col min="5645" max="5645" width="9.796875" style="2" customWidth="1"/>
    <col min="5646" max="5824" width="9.86328125" style="2"/>
    <col min="5825" max="5825" width="7.796875" style="2" customWidth="1"/>
    <col min="5826" max="5826" width="64.46484375" style="2" customWidth="1"/>
    <col min="5827" max="5827" width="1.53125" style="2" customWidth="1"/>
    <col min="5828" max="5839" width="9.1328125" style="2" customWidth="1"/>
    <col min="5840" max="5843" width="9.796875" style="2" customWidth="1"/>
    <col min="5844" max="5847" width="10.796875" style="2" customWidth="1"/>
    <col min="5848" max="5851" width="11.1328125" style="2" customWidth="1"/>
    <col min="5852" max="5853" width="9.86328125" style="2" customWidth="1"/>
    <col min="5854" max="5855" width="11.1328125" style="2" customWidth="1"/>
    <col min="5856" max="5857" width="9.86328125" style="2" customWidth="1"/>
    <col min="5858" max="5859" width="11.1328125" style="2" customWidth="1"/>
    <col min="5860" max="5861" width="9.86328125" style="2" customWidth="1"/>
    <col min="5862" max="5863" width="11.1328125" style="2" customWidth="1"/>
    <col min="5864" max="5865" width="9.86328125" style="2" customWidth="1"/>
    <col min="5866" max="5867" width="11.1328125" style="2" customWidth="1"/>
    <col min="5868" max="5869" width="9.86328125" style="2" customWidth="1"/>
    <col min="5870" max="5871" width="11.1328125" style="2" customWidth="1"/>
    <col min="5872" max="5873" width="9.86328125" style="2" customWidth="1"/>
    <col min="5874" max="5875" width="11.1328125" style="2" customWidth="1"/>
    <col min="5876" max="5877" width="9.86328125" style="2" customWidth="1"/>
    <col min="5878" max="5879" width="11.1328125" style="2" customWidth="1"/>
    <col min="5880" max="5881" width="9.86328125" style="2" customWidth="1"/>
    <col min="5882" max="5883" width="11.1328125" style="2" customWidth="1"/>
    <col min="5884" max="5885" width="9.86328125" style="2" customWidth="1"/>
    <col min="5886" max="5887" width="11.1328125" style="2" customWidth="1"/>
    <col min="5888" max="5889" width="9.86328125" style="2" customWidth="1"/>
    <col min="5890" max="5892" width="9" style="2" bestFit="1" customWidth="1"/>
    <col min="5893" max="5893" width="9.796875" style="2" customWidth="1"/>
    <col min="5894" max="5896" width="9" style="2" bestFit="1" customWidth="1"/>
    <col min="5897" max="5897" width="9.796875" style="2" customWidth="1"/>
    <col min="5898" max="5898" width="9" style="2" bestFit="1" customWidth="1"/>
    <col min="5899" max="5899" width="9.796875" style="2" bestFit="1" customWidth="1"/>
    <col min="5900" max="5900" width="9" style="2" bestFit="1" customWidth="1"/>
    <col min="5901" max="5901" width="9.796875" style="2" customWidth="1"/>
    <col min="5902" max="6080" width="9.86328125" style="2"/>
    <col min="6081" max="6081" width="7.796875" style="2" customWidth="1"/>
    <col min="6082" max="6082" width="64.46484375" style="2" customWidth="1"/>
    <col min="6083" max="6083" width="1.53125" style="2" customWidth="1"/>
    <col min="6084" max="6095" width="9.1328125" style="2" customWidth="1"/>
    <col min="6096" max="6099" width="9.796875" style="2" customWidth="1"/>
    <col min="6100" max="6103" width="10.796875" style="2" customWidth="1"/>
    <col min="6104" max="6107" width="11.1328125" style="2" customWidth="1"/>
    <col min="6108" max="6109" width="9.86328125" style="2" customWidth="1"/>
    <col min="6110" max="6111" width="11.1328125" style="2" customWidth="1"/>
    <col min="6112" max="6113" width="9.86328125" style="2" customWidth="1"/>
    <col min="6114" max="6115" width="11.1328125" style="2" customWidth="1"/>
    <col min="6116" max="6117" width="9.86328125" style="2" customWidth="1"/>
    <col min="6118" max="6119" width="11.1328125" style="2" customWidth="1"/>
    <col min="6120" max="6121" width="9.86328125" style="2" customWidth="1"/>
    <col min="6122" max="6123" width="11.1328125" style="2" customWidth="1"/>
    <col min="6124" max="6125" width="9.86328125" style="2" customWidth="1"/>
    <col min="6126" max="6127" width="11.1328125" style="2" customWidth="1"/>
    <col min="6128" max="6129" width="9.86328125" style="2" customWidth="1"/>
    <col min="6130" max="6131" width="11.1328125" style="2" customWidth="1"/>
    <col min="6132" max="6133" width="9.86328125" style="2" customWidth="1"/>
    <col min="6134" max="6135" width="11.1328125" style="2" customWidth="1"/>
    <col min="6136" max="6137" width="9.86328125" style="2" customWidth="1"/>
    <col min="6138" max="6139" width="11.1328125" style="2" customWidth="1"/>
    <col min="6140" max="6141" width="9.86328125" style="2" customWidth="1"/>
    <col min="6142" max="6143" width="11.1328125" style="2" customWidth="1"/>
    <col min="6144" max="6145" width="9.86328125" style="2" customWidth="1"/>
    <col min="6146" max="6148" width="9" style="2" bestFit="1" customWidth="1"/>
    <col min="6149" max="6149" width="9.796875" style="2" customWidth="1"/>
    <col min="6150" max="6152" width="9" style="2" bestFit="1" customWidth="1"/>
    <col min="6153" max="6153" width="9.796875" style="2" customWidth="1"/>
    <col min="6154" max="6154" width="9" style="2" bestFit="1" customWidth="1"/>
    <col min="6155" max="6155" width="9.796875" style="2" bestFit="1" customWidth="1"/>
    <col min="6156" max="6156" width="9" style="2" bestFit="1" customWidth="1"/>
    <col min="6157" max="6157" width="9.796875" style="2" customWidth="1"/>
    <col min="6158" max="6336" width="9.86328125" style="2"/>
    <col min="6337" max="6337" width="7.796875" style="2" customWidth="1"/>
    <col min="6338" max="6338" width="64.46484375" style="2" customWidth="1"/>
    <col min="6339" max="6339" width="1.53125" style="2" customWidth="1"/>
    <col min="6340" max="6351" width="9.1328125" style="2" customWidth="1"/>
    <col min="6352" max="6355" width="9.796875" style="2" customWidth="1"/>
    <col min="6356" max="6359" width="10.796875" style="2" customWidth="1"/>
    <col min="6360" max="6363" width="11.1328125" style="2" customWidth="1"/>
    <col min="6364" max="6365" width="9.86328125" style="2" customWidth="1"/>
    <col min="6366" max="6367" width="11.1328125" style="2" customWidth="1"/>
    <col min="6368" max="6369" width="9.86328125" style="2" customWidth="1"/>
    <col min="6370" max="6371" width="11.1328125" style="2" customWidth="1"/>
    <col min="6372" max="6373" width="9.86328125" style="2" customWidth="1"/>
    <col min="6374" max="6375" width="11.1328125" style="2" customWidth="1"/>
    <col min="6376" max="6377" width="9.86328125" style="2" customWidth="1"/>
    <col min="6378" max="6379" width="11.1328125" style="2" customWidth="1"/>
    <col min="6380" max="6381" width="9.86328125" style="2" customWidth="1"/>
    <col min="6382" max="6383" width="11.1328125" style="2" customWidth="1"/>
    <col min="6384" max="6385" width="9.86328125" style="2" customWidth="1"/>
    <col min="6386" max="6387" width="11.1328125" style="2" customWidth="1"/>
    <col min="6388" max="6389" width="9.86328125" style="2" customWidth="1"/>
    <col min="6390" max="6391" width="11.1328125" style="2" customWidth="1"/>
    <col min="6392" max="6393" width="9.86328125" style="2" customWidth="1"/>
    <col min="6394" max="6395" width="11.1328125" style="2" customWidth="1"/>
    <col min="6396" max="6397" width="9.86328125" style="2" customWidth="1"/>
    <col min="6398" max="6399" width="11.1328125" style="2" customWidth="1"/>
    <col min="6400" max="6401" width="9.86328125" style="2" customWidth="1"/>
    <col min="6402" max="6404" width="9" style="2" bestFit="1" customWidth="1"/>
    <col min="6405" max="6405" width="9.796875" style="2" customWidth="1"/>
    <col min="6406" max="6408" width="9" style="2" bestFit="1" customWidth="1"/>
    <col min="6409" max="6409" width="9.796875" style="2" customWidth="1"/>
    <col min="6410" max="6410" width="9" style="2" bestFit="1" customWidth="1"/>
    <col min="6411" max="6411" width="9.796875" style="2" bestFit="1" customWidth="1"/>
    <col min="6412" max="6412" width="9" style="2" bestFit="1" customWidth="1"/>
    <col min="6413" max="6413" width="9.796875" style="2" customWidth="1"/>
    <col min="6414" max="6592" width="9.86328125" style="2"/>
    <col min="6593" max="6593" width="7.796875" style="2" customWidth="1"/>
    <col min="6594" max="6594" width="64.46484375" style="2" customWidth="1"/>
    <col min="6595" max="6595" width="1.53125" style="2" customWidth="1"/>
    <col min="6596" max="6607" width="9.1328125" style="2" customWidth="1"/>
    <col min="6608" max="6611" width="9.796875" style="2" customWidth="1"/>
    <col min="6612" max="6615" width="10.796875" style="2" customWidth="1"/>
    <col min="6616" max="6619" width="11.1328125" style="2" customWidth="1"/>
    <col min="6620" max="6621" width="9.86328125" style="2" customWidth="1"/>
    <col min="6622" max="6623" width="11.1328125" style="2" customWidth="1"/>
    <col min="6624" max="6625" width="9.86328125" style="2" customWidth="1"/>
    <col min="6626" max="6627" width="11.1328125" style="2" customWidth="1"/>
    <col min="6628" max="6629" width="9.86328125" style="2" customWidth="1"/>
    <col min="6630" max="6631" width="11.1328125" style="2" customWidth="1"/>
    <col min="6632" max="6633" width="9.86328125" style="2" customWidth="1"/>
    <col min="6634" max="6635" width="11.1328125" style="2" customWidth="1"/>
    <col min="6636" max="6637" width="9.86328125" style="2" customWidth="1"/>
    <col min="6638" max="6639" width="11.1328125" style="2" customWidth="1"/>
    <col min="6640" max="6641" width="9.86328125" style="2" customWidth="1"/>
    <col min="6642" max="6643" width="11.1328125" style="2" customWidth="1"/>
    <col min="6644" max="6645" width="9.86328125" style="2" customWidth="1"/>
    <col min="6646" max="6647" width="11.1328125" style="2" customWidth="1"/>
    <col min="6648" max="6649" width="9.86328125" style="2" customWidth="1"/>
    <col min="6650" max="6651" width="11.1328125" style="2" customWidth="1"/>
    <col min="6652" max="6653" width="9.86328125" style="2" customWidth="1"/>
    <col min="6654" max="6655" width="11.1328125" style="2" customWidth="1"/>
    <col min="6656" max="6657" width="9.86328125" style="2" customWidth="1"/>
    <col min="6658" max="6660" width="9" style="2" bestFit="1" customWidth="1"/>
    <col min="6661" max="6661" width="9.796875" style="2" customWidth="1"/>
    <col min="6662" max="6664" width="9" style="2" bestFit="1" customWidth="1"/>
    <col min="6665" max="6665" width="9.796875" style="2" customWidth="1"/>
    <col min="6666" max="6666" width="9" style="2" bestFit="1" customWidth="1"/>
    <col min="6667" max="6667" width="9.796875" style="2" bestFit="1" customWidth="1"/>
    <col min="6668" max="6668" width="9" style="2" bestFit="1" customWidth="1"/>
    <col min="6669" max="6669" width="9.796875" style="2" customWidth="1"/>
    <col min="6670" max="6848" width="9.86328125" style="2"/>
    <col min="6849" max="6849" width="7.796875" style="2" customWidth="1"/>
    <col min="6850" max="6850" width="64.46484375" style="2" customWidth="1"/>
    <col min="6851" max="6851" width="1.53125" style="2" customWidth="1"/>
    <col min="6852" max="6863" width="9.1328125" style="2" customWidth="1"/>
    <col min="6864" max="6867" width="9.796875" style="2" customWidth="1"/>
    <col min="6868" max="6871" width="10.796875" style="2" customWidth="1"/>
    <col min="6872" max="6875" width="11.1328125" style="2" customWidth="1"/>
    <col min="6876" max="6877" width="9.86328125" style="2" customWidth="1"/>
    <col min="6878" max="6879" width="11.1328125" style="2" customWidth="1"/>
    <col min="6880" max="6881" width="9.86328125" style="2" customWidth="1"/>
    <col min="6882" max="6883" width="11.1328125" style="2" customWidth="1"/>
    <col min="6884" max="6885" width="9.86328125" style="2" customWidth="1"/>
    <col min="6886" max="6887" width="11.1328125" style="2" customWidth="1"/>
    <col min="6888" max="6889" width="9.86328125" style="2" customWidth="1"/>
    <col min="6890" max="6891" width="11.1328125" style="2" customWidth="1"/>
    <col min="6892" max="6893" width="9.86328125" style="2" customWidth="1"/>
    <col min="6894" max="6895" width="11.1328125" style="2" customWidth="1"/>
    <col min="6896" max="6897" width="9.86328125" style="2" customWidth="1"/>
    <col min="6898" max="6899" width="11.1328125" style="2" customWidth="1"/>
    <col min="6900" max="6901" width="9.86328125" style="2" customWidth="1"/>
    <col min="6902" max="6903" width="11.1328125" style="2" customWidth="1"/>
    <col min="6904" max="6905" width="9.86328125" style="2" customWidth="1"/>
    <col min="6906" max="6907" width="11.1328125" style="2" customWidth="1"/>
    <col min="6908" max="6909" width="9.86328125" style="2" customWidth="1"/>
    <col min="6910" max="6911" width="11.1328125" style="2" customWidth="1"/>
    <col min="6912" max="6913" width="9.86328125" style="2" customWidth="1"/>
    <col min="6914" max="6916" width="9" style="2" bestFit="1" customWidth="1"/>
    <col min="6917" max="6917" width="9.796875" style="2" customWidth="1"/>
    <col min="6918" max="6920" width="9" style="2" bestFit="1" customWidth="1"/>
    <col min="6921" max="6921" width="9.796875" style="2" customWidth="1"/>
    <col min="6922" max="6922" width="9" style="2" bestFit="1" customWidth="1"/>
    <col min="6923" max="6923" width="9.796875" style="2" bestFit="1" customWidth="1"/>
    <col min="6924" max="6924" width="9" style="2" bestFit="1" customWidth="1"/>
    <col min="6925" max="6925" width="9.796875" style="2" customWidth="1"/>
    <col min="6926" max="7104" width="9.86328125" style="2"/>
    <col min="7105" max="7105" width="7.796875" style="2" customWidth="1"/>
    <col min="7106" max="7106" width="64.46484375" style="2" customWidth="1"/>
    <col min="7107" max="7107" width="1.53125" style="2" customWidth="1"/>
    <col min="7108" max="7119" width="9.1328125" style="2" customWidth="1"/>
    <col min="7120" max="7123" width="9.796875" style="2" customWidth="1"/>
    <col min="7124" max="7127" width="10.796875" style="2" customWidth="1"/>
    <col min="7128" max="7131" width="11.1328125" style="2" customWidth="1"/>
    <col min="7132" max="7133" width="9.86328125" style="2" customWidth="1"/>
    <col min="7134" max="7135" width="11.1328125" style="2" customWidth="1"/>
    <col min="7136" max="7137" width="9.86328125" style="2" customWidth="1"/>
    <col min="7138" max="7139" width="11.1328125" style="2" customWidth="1"/>
    <col min="7140" max="7141" width="9.86328125" style="2" customWidth="1"/>
    <col min="7142" max="7143" width="11.1328125" style="2" customWidth="1"/>
    <col min="7144" max="7145" width="9.86328125" style="2" customWidth="1"/>
    <col min="7146" max="7147" width="11.1328125" style="2" customWidth="1"/>
    <col min="7148" max="7149" width="9.86328125" style="2" customWidth="1"/>
    <col min="7150" max="7151" width="11.1328125" style="2" customWidth="1"/>
    <col min="7152" max="7153" width="9.86328125" style="2" customWidth="1"/>
    <col min="7154" max="7155" width="11.1328125" style="2" customWidth="1"/>
    <col min="7156" max="7157" width="9.86328125" style="2" customWidth="1"/>
    <col min="7158" max="7159" width="11.1328125" style="2" customWidth="1"/>
    <col min="7160" max="7161" width="9.86328125" style="2" customWidth="1"/>
    <col min="7162" max="7163" width="11.1328125" style="2" customWidth="1"/>
    <col min="7164" max="7165" width="9.86328125" style="2" customWidth="1"/>
    <col min="7166" max="7167" width="11.1328125" style="2" customWidth="1"/>
    <col min="7168" max="7169" width="9.86328125" style="2" customWidth="1"/>
    <col min="7170" max="7172" width="9" style="2" bestFit="1" customWidth="1"/>
    <col min="7173" max="7173" width="9.796875" style="2" customWidth="1"/>
    <col min="7174" max="7176" width="9" style="2" bestFit="1" customWidth="1"/>
    <col min="7177" max="7177" width="9.796875" style="2" customWidth="1"/>
    <col min="7178" max="7178" width="9" style="2" bestFit="1" customWidth="1"/>
    <col min="7179" max="7179" width="9.796875" style="2" bestFit="1" customWidth="1"/>
    <col min="7180" max="7180" width="9" style="2" bestFit="1" customWidth="1"/>
    <col min="7181" max="7181" width="9.796875" style="2" customWidth="1"/>
    <col min="7182" max="7360" width="9.86328125" style="2"/>
    <col min="7361" max="7361" width="7.796875" style="2" customWidth="1"/>
    <col min="7362" max="7362" width="64.46484375" style="2" customWidth="1"/>
    <col min="7363" max="7363" width="1.53125" style="2" customWidth="1"/>
    <col min="7364" max="7375" width="9.1328125" style="2" customWidth="1"/>
    <col min="7376" max="7379" width="9.796875" style="2" customWidth="1"/>
    <col min="7380" max="7383" width="10.796875" style="2" customWidth="1"/>
    <col min="7384" max="7387" width="11.1328125" style="2" customWidth="1"/>
    <col min="7388" max="7389" width="9.86328125" style="2" customWidth="1"/>
    <col min="7390" max="7391" width="11.1328125" style="2" customWidth="1"/>
    <col min="7392" max="7393" width="9.86328125" style="2" customWidth="1"/>
    <col min="7394" max="7395" width="11.1328125" style="2" customWidth="1"/>
    <col min="7396" max="7397" width="9.86328125" style="2" customWidth="1"/>
    <col min="7398" max="7399" width="11.1328125" style="2" customWidth="1"/>
    <col min="7400" max="7401" width="9.86328125" style="2" customWidth="1"/>
    <col min="7402" max="7403" width="11.1328125" style="2" customWidth="1"/>
    <col min="7404" max="7405" width="9.86328125" style="2" customWidth="1"/>
    <col min="7406" max="7407" width="11.1328125" style="2" customWidth="1"/>
    <col min="7408" max="7409" width="9.86328125" style="2" customWidth="1"/>
    <col min="7410" max="7411" width="11.1328125" style="2" customWidth="1"/>
    <col min="7412" max="7413" width="9.86328125" style="2" customWidth="1"/>
    <col min="7414" max="7415" width="11.1328125" style="2" customWidth="1"/>
    <col min="7416" max="7417" width="9.86328125" style="2" customWidth="1"/>
    <col min="7418" max="7419" width="11.1328125" style="2" customWidth="1"/>
    <col min="7420" max="7421" width="9.86328125" style="2" customWidth="1"/>
    <col min="7422" max="7423" width="11.1328125" style="2" customWidth="1"/>
    <col min="7424" max="7425" width="9.86328125" style="2" customWidth="1"/>
    <col min="7426" max="7428" width="9" style="2" bestFit="1" customWidth="1"/>
    <col min="7429" max="7429" width="9.796875" style="2" customWidth="1"/>
    <col min="7430" max="7432" width="9" style="2" bestFit="1" customWidth="1"/>
    <col min="7433" max="7433" width="9.796875" style="2" customWidth="1"/>
    <col min="7434" max="7434" width="9" style="2" bestFit="1" customWidth="1"/>
    <col min="7435" max="7435" width="9.796875" style="2" bestFit="1" customWidth="1"/>
    <col min="7436" max="7436" width="9" style="2" bestFit="1" customWidth="1"/>
    <col min="7437" max="7437" width="9.796875" style="2" customWidth="1"/>
    <col min="7438" max="7616" width="9.86328125" style="2"/>
    <col min="7617" max="7617" width="7.796875" style="2" customWidth="1"/>
    <col min="7618" max="7618" width="64.46484375" style="2" customWidth="1"/>
    <col min="7619" max="7619" width="1.53125" style="2" customWidth="1"/>
    <col min="7620" max="7631" width="9.1328125" style="2" customWidth="1"/>
    <col min="7632" max="7635" width="9.796875" style="2" customWidth="1"/>
    <col min="7636" max="7639" width="10.796875" style="2" customWidth="1"/>
    <col min="7640" max="7643" width="11.1328125" style="2" customWidth="1"/>
    <col min="7644" max="7645" width="9.86328125" style="2" customWidth="1"/>
    <col min="7646" max="7647" width="11.1328125" style="2" customWidth="1"/>
    <col min="7648" max="7649" width="9.86328125" style="2" customWidth="1"/>
    <col min="7650" max="7651" width="11.1328125" style="2" customWidth="1"/>
    <col min="7652" max="7653" width="9.86328125" style="2" customWidth="1"/>
    <col min="7654" max="7655" width="11.1328125" style="2" customWidth="1"/>
    <col min="7656" max="7657" width="9.86328125" style="2" customWidth="1"/>
    <col min="7658" max="7659" width="11.1328125" style="2" customWidth="1"/>
    <col min="7660" max="7661" width="9.86328125" style="2" customWidth="1"/>
    <col min="7662" max="7663" width="11.1328125" style="2" customWidth="1"/>
    <col min="7664" max="7665" width="9.86328125" style="2" customWidth="1"/>
    <col min="7666" max="7667" width="11.1328125" style="2" customWidth="1"/>
    <col min="7668" max="7669" width="9.86328125" style="2" customWidth="1"/>
    <col min="7670" max="7671" width="11.1328125" style="2" customWidth="1"/>
    <col min="7672" max="7673" width="9.86328125" style="2" customWidth="1"/>
    <col min="7674" max="7675" width="11.1328125" style="2" customWidth="1"/>
    <col min="7676" max="7677" width="9.86328125" style="2" customWidth="1"/>
    <col min="7678" max="7679" width="11.1328125" style="2" customWidth="1"/>
    <col min="7680" max="7681" width="9.86328125" style="2" customWidth="1"/>
    <col min="7682" max="7684" width="9" style="2" bestFit="1" customWidth="1"/>
    <col min="7685" max="7685" width="9.796875" style="2" customWidth="1"/>
    <col min="7686" max="7688" width="9" style="2" bestFit="1" customWidth="1"/>
    <col min="7689" max="7689" width="9.796875" style="2" customWidth="1"/>
    <col min="7690" max="7690" width="9" style="2" bestFit="1" customWidth="1"/>
    <col min="7691" max="7691" width="9.796875" style="2" bestFit="1" customWidth="1"/>
    <col min="7692" max="7692" width="9" style="2" bestFit="1" customWidth="1"/>
    <col min="7693" max="7693" width="9.796875" style="2" customWidth="1"/>
    <col min="7694" max="7872" width="9.86328125" style="2"/>
    <col min="7873" max="7873" width="7.796875" style="2" customWidth="1"/>
    <col min="7874" max="7874" width="64.46484375" style="2" customWidth="1"/>
    <col min="7875" max="7875" width="1.53125" style="2" customWidth="1"/>
    <col min="7876" max="7887" width="9.1328125" style="2" customWidth="1"/>
    <col min="7888" max="7891" width="9.796875" style="2" customWidth="1"/>
    <col min="7892" max="7895" width="10.796875" style="2" customWidth="1"/>
    <col min="7896" max="7899" width="11.1328125" style="2" customWidth="1"/>
    <col min="7900" max="7901" width="9.86328125" style="2" customWidth="1"/>
    <col min="7902" max="7903" width="11.1328125" style="2" customWidth="1"/>
    <col min="7904" max="7905" width="9.86328125" style="2" customWidth="1"/>
    <col min="7906" max="7907" width="11.1328125" style="2" customWidth="1"/>
    <col min="7908" max="7909" width="9.86328125" style="2" customWidth="1"/>
    <col min="7910" max="7911" width="11.1328125" style="2" customWidth="1"/>
    <col min="7912" max="7913" width="9.86328125" style="2" customWidth="1"/>
    <col min="7914" max="7915" width="11.1328125" style="2" customWidth="1"/>
    <col min="7916" max="7917" width="9.86328125" style="2" customWidth="1"/>
    <col min="7918" max="7919" width="11.1328125" style="2" customWidth="1"/>
    <col min="7920" max="7921" width="9.86328125" style="2" customWidth="1"/>
    <col min="7922" max="7923" width="11.1328125" style="2" customWidth="1"/>
    <col min="7924" max="7925" width="9.86328125" style="2" customWidth="1"/>
    <col min="7926" max="7927" width="11.1328125" style="2" customWidth="1"/>
    <col min="7928" max="7929" width="9.86328125" style="2" customWidth="1"/>
    <col min="7930" max="7931" width="11.1328125" style="2" customWidth="1"/>
    <col min="7932" max="7933" width="9.86328125" style="2" customWidth="1"/>
    <col min="7934" max="7935" width="11.1328125" style="2" customWidth="1"/>
    <col min="7936" max="7937" width="9.86328125" style="2" customWidth="1"/>
    <col min="7938" max="7940" width="9" style="2" bestFit="1" customWidth="1"/>
    <col min="7941" max="7941" width="9.796875" style="2" customWidth="1"/>
    <col min="7942" max="7944" width="9" style="2" bestFit="1" customWidth="1"/>
    <col min="7945" max="7945" width="9.796875" style="2" customWidth="1"/>
    <col min="7946" max="7946" width="9" style="2" bestFit="1" customWidth="1"/>
    <col min="7947" max="7947" width="9.796875" style="2" bestFit="1" customWidth="1"/>
    <col min="7948" max="7948" width="9" style="2" bestFit="1" customWidth="1"/>
    <col min="7949" max="7949" width="9.796875" style="2" customWidth="1"/>
    <col min="7950" max="8128" width="9.86328125" style="2"/>
    <col min="8129" max="8129" width="7.796875" style="2" customWidth="1"/>
    <col min="8130" max="8130" width="64.46484375" style="2" customWidth="1"/>
    <col min="8131" max="8131" width="1.53125" style="2" customWidth="1"/>
    <col min="8132" max="8143" width="9.1328125" style="2" customWidth="1"/>
    <col min="8144" max="8147" width="9.796875" style="2" customWidth="1"/>
    <col min="8148" max="8151" width="10.796875" style="2" customWidth="1"/>
    <col min="8152" max="8155" width="11.1328125" style="2" customWidth="1"/>
    <col min="8156" max="8157" width="9.86328125" style="2" customWidth="1"/>
    <col min="8158" max="8159" width="11.1328125" style="2" customWidth="1"/>
    <col min="8160" max="8161" width="9.86328125" style="2" customWidth="1"/>
    <col min="8162" max="8163" width="11.1328125" style="2" customWidth="1"/>
    <col min="8164" max="8165" width="9.86328125" style="2" customWidth="1"/>
    <col min="8166" max="8167" width="11.1328125" style="2" customWidth="1"/>
    <col min="8168" max="8169" width="9.86328125" style="2" customWidth="1"/>
    <col min="8170" max="8171" width="11.1328125" style="2" customWidth="1"/>
    <col min="8172" max="8173" width="9.86328125" style="2" customWidth="1"/>
    <col min="8174" max="8175" width="11.1328125" style="2" customWidth="1"/>
    <col min="8176" max="8177" width="9.86328125" style="2" customWidth="1"/>
    <col min="8178" max="8179" width="11.1328125" style="2" customWidth="1"/>
    <col min="8180" max="8181" width="9.86328125" style="2" customWidth="1"/>
    <col min="8182" max="8183" width="11.1328125" style="2" customWidth="1"/>
    <col min="8184" max="8185" width="9.86328125" style="2" customWidth="1"/>
    <col min="8186" max="8187" width="11.1328125" style="2" customWidth="1"/>
    <col min="8188" max="8189" width="9.86328125" style="2" customWidth="1"/>
    <col min="8190" max="8191" width="11.1328125" style="2" customWidth="1"/>
    <col min="8192" max="8193" width="9.86328125" style="2" customWidth="1"/>
    <col min="8194" max="8196" width="9" style="2" bestFit="1" customWidth="1"/>
    <col min="8197" max="8197" width="9.796875" style="2" customWidth="1"/>
    <col min="8198" max="8200" width="9" style="2" bestFit="1" customWidth="1"/>
    <col min="8201" max="8201" width="9.796875" style="2" customWidth="1"/>
    <col min="8202" max="8202" width="9" style="2" bestFit="1" customWidth="1"/>
    <col min="8203" max="8203" width="9.796875" style="2" bestFit="1" customWidth="1"/>
    <col min="8204" max="8204" width="9" style="2" bestFit="1" customWidth="1"/>
    <col min="8205" max="8205" width="9.796875" style="2" customWidth="1"/>
    <col min="8206" max="8384" width="9.86328125" style="2"/>
    <col min="8385" max="8385" width="7.796875" style="2" customWidth="1"/>
    <col min="8386" max="8386" width="64.46484375" style="2" customWidth="1"/>
    <col min="8387" max="8387" width="1.53125" style="2" customWidth="1"/>
    <col min="8388" max="8399" width="9.1328125" style="2" customWidth="1"/>
    <col min="8400" max="8403" width="9.796875" style="2" customWidth="1"/>
    <col min="8404" max="8407" width="10.796875" style="2" customWidth="1"/>
    <col min="8408" max="8411" width="11.1328125" style="2" customWidth="1"/>
    <col min="8412" max="8413" width="9.86328125" style="2" customWidth="1"/>
    <col min="8414" max="8415" width="11.1328125" style="2" customWidth="1"/>
    <col min="8416" max="8417" width="9.86328125" style="2" customWidth="1"/>
    <col min="8418" max="8419" width="11.1328125" style="2" customWidth="1"/>
    <col min="8420" max="8421" width="9.86328125" style="2" customWidth="1"/>
    <col min="8422" max="8423" width="11.1328125" style="2" customWidth="1"/>
    <col min="8424" max="8425" width="9.86328125" style="2" customWidth="1"/>
    <col min="8426" max="8427" width="11.1328125" style="2" customWidth="1"/>
    <col min="8428" max="8429" width="9.86328125" style="2" customWidth="1"/>
    <col min="8430" max="8431" width="11.1328125" style="2" customWidth="1"/>
    <col min="8432" max="8433" width="9.86328125" style="2" customWidth="1"/>
    <col min="8434" max="8435" width="11.1328125" style="2" customWidth="1"/>
    <col min="8436" max="8437" width="9.86328125" style="2" customWidth="1"/>
    <col min="8438" max="8439" width="11.1328125" style="2" customWidth="1"/>
    <col min="8440" max="8441" width="9.86328125" style="2" customWidth="1"/>
    <col min="8442" max="8443" width="11.1328125" style="2" customWidth="1"/>
    <col min="8444" max="8445" width="9.86328125" style="2" customWidth="1"/>
    <col min="8446" max="8447" width="11.1328125" style="2" customWidth="1"/>
    <col min="8448" max="8449" width="9.86328125" style="2" customWidth="1"/>
    <col min="8450" max="8452" width="9" style="2" bestFit="1" customWidth="1"/>
    <col min="8453" max="8453" width="9.796875" style="2" customWidth="1"/>
    <col min="8454" max="8456" width="9" style="2" bestFit="1" customWidth="1"/>
    <col min="8457" max="8457" width="9.796875" style="2" customWidth="1"/>
    <col min="8458" max="8458" width="9" style="2" bestFit="1" customWidth="1"/>
    <col min="8459" max="8459" width="9.796875" style="2" bestFit="1" customWidth="1"/>
    <col min="8460" max="8460" width="9" style="2" bestFit="1" customWidth="1"/>
    <col min="8461" max="8461" width="9.796875" style="2" customWidth="1"/>
    <col min="8462" max="8640" width="9.86328125" style="2"/>
    <col min="8641" max="8641" width="7.796875" style="2" customWidth="1"/>
    <col min="8642" max="8642" width="64.46484375" style="2" customWidth="1"/>
    <col min="8643" max="8643" width="1.53125" style="2" customWidth="1"/>
    <col min="8644" max="8655" width="9.1328125" style="2" customWidth="1"/>
    <col min="8656" max="8659" width="9.796875" style="2" customWidth="1"/>
    <col min="8660" max="8663" width="10.796875" style="2" customWidth="1"/>
    <col min="8664" max="8667" width="11.1328125" style="2" customWidth="1"/>
    <col min="8668" max="8669" width="9.86328125" style="2" customWidth="1"/>
    <col min="8670" max="8671" width="11.1328125" style="2" customWidth="1"/>
    <col min="8672" max="8673" width="9.86328125" style="2" customWidth="1"/>
    <col min="8674" max="8675" width="11.1328125" style="2" customWidth="1"/>
    <col min="8676" max="8677" width="9.86328125" style="2" customWidth="1"/>
    <col min="8678" max="8679" width="11.1328125" style="2" customWidth="1"/>
    <col min="8680" max="8681" width="9.86328125" style="2" customWidth="1"/>
    <col min="8682" max="8683" width="11.1328125" style="2" customWidth="1"/>
    <col min="8684" max="8685" width="9.86328125" style="2" customWidth="1"/>
    <col min="8686" max="8687" width="11.1328125" style="2" customWidth="1"/>
    <col min="8688" max="8689" width="9.86328125" style="2" customWidth="1"/>
    <col min="8690" max="8691" width="11.1328125" style="2" customWidth="1"/>
    <col min="8692" max="8693" width="9.86328125" style="2" customWidth="1"/>
    <col min="8694" max="8695" width="11.1328125" style="2" customWidth="1"/>
    <col min="8696" max="8697" width="9.86328125" style="2" customWidth="1"/>
    <col min="8698" max="8699" width="11.1328125" style="2" customWidth="1"/>
    <col min="8700" max="8701" width="9.86328125" style="2" customWidth="1"/>
    <col min="8702" max="8703" width="11.1328125" style="2" customWidth="1"/>
    <col min="8704" max="8705" width="9.86328125" style="2" customWidth="1"/>
    <col min="8706" max="8708" width="9" style="2" bestFit="1" customWidth="1"/>
    <col min="8709" max="8709" width="9.796875" style="2" customWidth="1"/>
    <col min="8710" max="8712" width="9" style="2" bestFit="1" customWidth="1"/>
    <col min="8713" max="8713" width="9.796875" style="2" customWidth="1"/>
    <col min="8714" max="8714" width="9" style="2" bestFit="1" customWidth="1"/>
    <col min="8715" max="8715" width="9.796875" style="2" bestFit="1" customWidth="1"/>
    <col min="8716" max="8716" width="9" style="2" bestFit="1" customWidth="1"/>
    <col min="8717" max="8717" width="9.796875" style="2" customWidth="1"/>
    <col min="8718" max="8896" width="9.86328125" style="2"/>
    <col min="8897" max="8897" width="7.796875" style="2" customWidth="1"/>
    <col min="8898" max="8898" width="64.46484375" style="2" customWidth="1"/>
    <col min="8899" max="8899" width="1.53125" style="2" customWidth="1"/>
    <col min="8900" max="8911" width="9.1328125" style="2" customWidth="1"/>
    <col min="8912" max="8915" width="9.796875" style="2" customWidth="1"/>
    <col min="8916" max="8919" width="10.796875" style="2" customWidth="1"/>
    <col min="8920" max="8923" width="11.1328125" style="2" customWidth="1"/>
    <col min="8924" max="8925" width="9.86328125" style="2" customWidth="1"/>
    <col min="8926" max="8927" width="11.1328125" style="2" customWidth="1"/>
    <col min="8928" max="8929" width="9.86328125" style="2" customWidth="1"/>
    <col min="8930" max="8931" width="11.1328125" style="2" customWidth="1"/>
    <col min="8932" max="8933" width="9.86328125" style="2" customWidth="1"/>
    <col min="8934" max="8935" width="11.1328125" style="2" customWidth="1"/>
    <col min="8936" max="8937" width="9.86328125" style="2" customWidth="1"/>
    <col min="8938" max="8939" width="11.1328125" style="2" customWidth="1"/>
    <col min="8940" max="8941" width="9.86328125" style="2" customWidth="1"/>
    <col min="8942" max="8943" width="11.1328125" style="2" customWidth="1"/>
    <col min="8944" max="8945" width="9.86328125" style="2" customWidth="1"/>
    <col min="8946" max="8947" width="11.1328125" style="2" customWidth="1"/>
    <col min="8948" max="8949" width="9.86328125" style="2" customWidth="1"/>
    <col min="8950" max="8951" width="11.1328125" style="2" customWidth="1"/>
    <col min="8952" max="8953" width="9.86328125" style="2" customWidth="1"/>
    <col min="8954" max="8955" width="11.1328125" style="2" customWidth="1"/>
    <col min="8956" max="8957" width="9.86328125" style="2" customWidth="1"/>
    <col min="8958" max="8959" width="11.1328125" style="2" customWidth="1"/>
    <col min="8960" max="8961" width="9.86328125" style="2" customWidth="1"/>
    <col min="8962" max="8964" width="9" style="2" bestFit="1" customWidth="1"/>
    <col min="8965" max="8965" width="9.796875" style="2" customWidth="1"/>
    <col min="8966" max="8968" width="9" style="2" bestFit="1" customWidth="1"/>
    <col min="8969" max="8969" width="9.796875" style="2" customWidth="1"/>
    <col min="8970" max="8970" width="9" style="2" bestFit="1" customWidth="1"/>
    <col min="8971" max="8971" width="9.796875" style="2" bestFit="1" customWidth="1"/>
    <col min="8972" max="8972" width="9" style="2" bestFit="1" customWidth="1"/>
    <col min="8973" max="8973" width="9.796875" style="2" customWidth="1"/>
    <col min="8974" max="9152" width="9.86328125" style="2"/>
    <col min="9153" max="9153" width="7.796875" style="2" customWidth="1"/>
    <col min="9154" max="9154" width="64.46484375" style="2" customWidth="1"/>
    <col min="9155" max="9155" width="1.53125" style="2" customWidth="1"/>
    <col min="9156" max="9167" width="9.1328125" style="2" customWidth="1"/>
    <col min="9168" max="9171" width="9.796875" style="2" customWidth="1"/>
    <col min="9172" max="9175" width="10.796875" style="2" customWidth="1"/>
    <col min="9176" max="9179" width="11.1328125" style="2" customWidth="1"/>
    <col min="9180" max="9181" width="9.86328125" style="2" customWidth="1"/>
    <col min="9182" max="9183" width="11.1328125" style="2" customWidth="1"/>
    <col min="9184" max="9185" width="9.86328125" style="2" customWidth="1"/>
    <col min="9186" max="9187" width="11.1328125" style="2" customWidth="1"/>
    <col min="9188" max="9189" width="9.86328125" style="2" customWidth="1"/>
    <col min="9190" max="9191" width="11.1328125" style="2" customWidth="1"/>
    <col min="9192" max="9193" width="9.86328125" style="2" customWidth="1"/>
    <col min="9194" max="9195" width="11.1328125" style="2" customWidth="1"/>
    <col min="9196" max="9197" width="9.86328125" style="2" customWidth="1"/>
    <col min="9198" max="9199" width="11.1328125" style="2" customWidth="1"/>
    <col min="9200" max="9201" width="9.86328125" style="2" customWidth="1"/>
    <col min="9202" max="9203" width="11.1328125" style="2" customWidth="1"/>
    <col min="9204" max="9205" width="9.86328125" style="2" customWidth="1"/>
    <col min="9206" max="9207" width="11.1328125" style="2" customWidth="1"/>
    <col min="9208" max="9209" width="9.86328125" style="2" customWidth="1"/>
    <col min="9210" max="9211" width="11.1328125" style="2" customWidth="1"/>
    <col min="9212" max="9213" width="9.86328125" style="2" customWidth="1"/>
    <col min="9214" max="9215" width="11.1328125" style="2" customWidth="1"/>
    <col min="9216" max="9217" width="9.86328125" style="2" customWidth="1"/>
    <col min="9218" max="9220" width="9" style="2" bestFit="1" customWidth="1"/>
    <col min="9221" max="9221" width="9.796875" style="2" customWidth="1"/>
    <col min="9222" max="9224" width="9" style="2" bestFit="1" customWidth="1"/>
    <col min="9225" max="9225" width="9.796875" style="2" customWidth="1"/>
    <col min="9226" max="9226" width="9" style="2" bestFit="1" customWidth="1"/>
    <col min="9227" max="9227" width="9.796875" style="2" bestFit="1" customWidth="1"/>
    <col min="9228" max="9228" width="9" style="2" bestFit="1" customWidth="1"/>
    <col min="9229" max="9229" width="9.796875" style="2" customWidth="1"/>
    <col min="9230" max="9408" width="9.86328125" style="2"/>
    <col min="9409" max="9409" width="7.796875" style="2" customWidth="1"/>
    <col min="9410" max="9410" width="64.46484375" style="2" customWidth="1"/>
    <col min="9411" max="9411" width="1.53125" style="2" customWidth="1"/>
    <col min="9412" max="9423" width="9.1328125" style="2" customWidth="1"/>
    <col min="9424" max="9427" width="9.796875" style="2" customWidth="1"/>
    <col min="9428" max="9431" width="10.796875" style="2" customWidth="1"/>
    <col min="9432" max="9435" width="11.1328125" style="2" customWidth="1"/>
    <col min="9436" max="9437" width="9.86328125" style="2" customWidth="1"/>
    <col min="9438" max="9439" width="11.1328125" style="2" customWidth="1"/>
    <col min="9440" max="9441" width="9.86328125" style="2" customWidth="1"/>
    <col min="9442" max="9443" width="11.1328125" style="2" customWidth="1"/>
    <col min="9444" max="9445" width="9.86328125" style="2" customWidth="1"/>
    <col min="9446" max="9447" width="11.1328125" style="2" customWidth="1"/>
    <col min="9448" max="9449" width="9.86328125" style="2" customWidth="1"/>
    <col min="9450" max="9451" width="11.1328125" style="2" customWidth="1"/>
    <col min="9452" max="9453" width="9.86328125" style="2" customWidth="1"/>
    <col min="9454" max="9455" width="11.1328125" style="2" customWidth="1"/>
    <col min="9456" max="9457" width="9.86328125" style="2" customWidth="1"/>
    <col min="9458" max="9459" width="11.1328125" style="2" customWidth="1"/>
    <col min="9460" max="9461" width="9.86328125" style="2" customWidth="1"/>
    <col min="9462" max="9463" width="11.1328125" style="2" customWidth="1"/>
    <col min="9464" max="9465" width="9.86328125" style="2" customWidth="1"/>
    <col min="9466" max="9467" width="11.1328125" style="2" customWidth="1"/>
    <col min="9468" max="9469" width="9.86328125" style="2" customWidth="1"/>
    <col min="9470" max="9471" width="11.1328125" style="2" customWidth="1"/>
    <col min="9472" max="9473" width="9.86328125" style="2" customWidth="1"/>
    <col min="9474" max="9476" width="9" style="2" bestFit="1" customWidth="1"/>
    <col min="9477" max="9477" width="9.796875" style="2" customWidth="1"/>
    <col min="9478" max="9480" width="9" style="2" bestFit="1" customWidth="1"/>
    <col min="9481" max="9481" width="9.796875" style="2" customWidth="1"/>
    <col min="9482" max="9482" width="9" style="2" bestFit="1" customWidth="1"/>
    <col min="9483" max="9483" width="9.796875" style="2" bestFit="1" customWidth="1"/>
    <col min="9484" max="9484" width="9" style="2" bestFit="1" customWidth="1"/>
    <col min="9485" max="9485" width="9.796875" style="2" customWidth="1"/>
    <col min="9486" max="9664" width="9.86328125" style="2"/>
    <col min="9665" max="9665" width="7.796875" style="2" customWidth="1"/>
    <col min="9666" max="9666" width="64.46484375" style="2" customWidth="1"/>
    <col min="9667" max="9667" width="1.53125" style="2" customWidth="1"/>
    <col min="9668" max="9679" width="9.1328125" style="2" customWidth="1"/>
    <col min="9680" max="9683" width="9.796875" style="2" customWidth="1"/>
    <col min="9684" max="9687" width="10.796875" style="2" customWidth="1"/>
    <col min="9688" max="9691" width="11.1328125" style="2" customWidth="1"/>
    <col min="9692" max="9693" width="9.86328125" style="2" customWidth="1"/>
    <col min="9694" max="9695" width="11.1328125" style="2" customWidth="1"/>
    <col min="9696" max="9697" width="9.86328125" style="2" customWidth="1"/>
    <col min="9698" max="9699" width="11.1328125" style="2" customWidth="1"/>
    <col min="9700" max="9701" width="9.86328125" style="2" customWidth="1"/>
    <col min="9702" max="9703" width="11.1328125" style="2" customWidth="1"/>
    <col min="9704" max="9705" width="9.86328125" style="2" customWidth="1"/>
    <col min="9706" max="9707" width="11.1328125" style="2" customWidth="1"/>
    <col min="9708" max="9709" width="9.86328125" style="2" customWidth="1"/>
    <col min="9710" max="9711" width="11.1328125" style="2" customWidth="1"/>
    <col min="9712" max="9713" width="9.86328125" style="2" customWidth="1"/>
    <col min="9714" max="9715" width="11.1328125" style="2" customWidth="1"/>
    <col min="9716" max="9717" width="9.86328125" style="2" customWidth="1"/>
    <col min="9718" max="9719" width="11.1328125" style="2" customWidth="1"/>
    <col min="9720" max="9721" width="9.86328125" style="2" customWidth="1"/>
    <col min="9722" max="9723" width="11.1328125" style="2" customWidth="1"/>
    <col min="9724" max="9725" width="9.86328125" style="2" customWidth="1"/>
    <col min="9726" max="9727" width="11.1328125" style="2" customWidth="1"/>
    <col min="9728" max="9729" width="9.86328125" style="2" customWidth="1"/>
    <col min="9730" max="9732" width="9" style="2" bestFit="1" customWidth="1"/>
    <col min="9733" max="9733" width="9.796875" style="2" customWidth="1"/>
    <col min="9734" max="9736" width="9" style="2" bestFit="1" customWidth="1"/>
    <col min="9737" max="9737" width="9.796875" style="2" customWidth="1"/>
    <col min="9738" max="9738" width="9" style="2" bestFit="1" customWidth="1"/>
    <col min="9739" max="9739" width="9.796875" style="2" bestFit="1" customWidth="1"/>
    <col min="9740" max="9740" width="9" style="2" bestFit="1" customWidth="1"/>
    <col min="9741" max="9741" width="9.796875" style="2" customWidth="1"/>
    <col min="9742" max="9920" width="9.86328125" style="2"/>
    <col min="9921" max="9921" width="7.796875" style="2" customWidth="1"/>
    <col min="9922" max="9922" width="64.46484375" style="2" customWidth="1"/>
    <col min="9923" max="9923" width="1.53125" style="2" customWidth="1"/>
    <col min="9924" max="9935" width="9.1328125" style="2" customWidth="1"/>
    <col min="9936" max="9939" width="9.796875" style="2" customWidth="1"/>
    <col min="9940" max="9943" width="10.796875" style="2" customWidth="1"/>
    <col min="9944" max="9947" width="11.1328125" style="2" customWidth="1"/>
    <col min="9948" max="9949" width="9.86328125" style="2" customWidth="1"/>
    <col min="9950" max="9951" width="11.1328125" style="2" customWidth="1"/>
    <col min="9952" max="9953" width="9.86328125" style="2" customWidth="1"/>
    <col min="9954" max="9955" width="11.1328125" style="2" customWidth="1"/>
    <col min="9956" max="9957" width="9.86328125" style="2" customWidth="1"/>
    <col min="9958" max="9959" width="11.1328125" style="2" customWidth="1"/>
    <col min="9960" max="9961" width="9.86328125" style="2" customWidth="1"/>
    <col min="9962" max="9963" width="11.1328125" style="2" customWidth="1"/>
    <col min="9964" max="9965" width="9.86328125" style="2" customWidth="1"/>
    <col min="9966" max="9967" width="11.1328125" style="2" customWidth="1"/>
    <col min="9968" max="9969" width="9.86328125" style="2" customWidth="1"/>
    <col min="9970" max="9971" width="11.1328125" style="2" customWidth="1"/>
    <col min="9972" max="9973" width="9.86328125" style="2" customWidth="1"/>
    <col min="9974" max="9975" width="11.1328125" style="2" customWidth="1"/>
    <col min="9976" max="9977" width="9.86328125" style="2" customWidth="1"/>
    <col min="9978" max="9979" width="11.1328125" style="2" customWidth="1"/>
    <col min="9980" max="9981" width="9.86328125" style="2" customWidth="1"/>
    <col min="9982" max="9983" width="11.1328125" style="2" customWidth="1"/>
    <col min="9984" max="9985" width="9.86328125" style="2" customWidth="1"/>
    <col min="9986" max="9988" width="9" style="2" bestFit="1" customWidth="1"/>
    <col min="9989" max="9989" width="9.796875" style="2" customWidth="1"/>
    <col min="9990" max="9992" width="9" style="2" bestFit="1" customWidth="1"/>
    <col min="9993" max="9993" width="9.796875" style="2" customWidth="1"/>
    <col min="9994" max="9994" width="9" style="2" bestFit="1" customWidth="1"/>
    <col min="9995" max="9995" width="9.796875" style="2" bestFit="1" customWidth="1"/>
    <col min="9996" max="9996" width="9" style="2" bestFit="1" customWidth="1"/>
    <col min="9997" max="9997" width="9.796875" style="2" customWidth="1"/>
    <col min="9998" max="10176" width="9.86328125" style="2"/>
    <col min="10177" max="10177" width="7.796875" style="2" customWidth="1"/>
    <col min="10178" max="10178" width="64.46484375" style="2" customWidth="1"/>
    <col min="10179" max="10179" width="1.53125" style="2" customWidth="1"/>
    <col min="10180" max="10191" width="9.1328125" style="2" customWidth="1"/>
    <col min="10192" max="10195" width="9.796875" style="2" customWidth="1"/>
    <col min="10196" max="10199" width="10.796875" style="2" customWidth="1"/>
    <col min="10200" max="10203" width="11.1328125" style="2" customWidth="1"/>
    <col min="10204" max="10205" width="9.86328125" style="2" customWidth="1"/>
    <col min="10206" max="10207" width="11.1328125" style="2" customWidth="1"/>
    <col min="10208" max="10209" width="9.86328125" style="2" customWidth="1"/>
    <col min="10210" max="10211" width="11.1328125" style="2" customWidth="1"/>
    <col min="10212" max="10213" width="9.86328125" style="2" customWidth="1"/>
    <col min="10214" max="10215" width="11.1328125" style="2" customWidth="1"/>
    <col min="10216" max="10217" width="9.86328125" style="2" customWidth="1"/>
    <col min="10218" max="10219" width="11.1328125" style="2" customWidth="1"/>
    <col min="10220" max="10221" width="9.86328125" style="2" customWidth="1"/>
    <col min="10222" max="10223" width="11.1328125" style="2" customWidth="1"/>
    <col min="10224" max="10225" width="9.86328125" style="2" customWidth="1"/>
    <col min="10226" max="10227" width="11.1328125" style="2" customWidth="1"/>
    <col min="10228" max="10229" width="9.86328125" style="2" customWidth="1"/>
    <col min="10230" max="10231" width="11.1328125" style="2" customWidth="1"/>
    <col min="10232" max="10233" width="9.86328125" style="2" customWidth="1"/>
    <col min="10234" max="10235" width="11.1328125" style="2" customWidth="1"/>
    <col min="10236" max="10237" width="9.86328125" style="2" customWidth="1"/>
    <col min="10238" max="10239" width="11.1328125" style="2" customWidth="1"/>
    <col min="10240" max="10241" width="9.86328125" style="2" customWidth="1"/>
    <col min="10242" max="10244" width="9" style="2" bestFit="1" customWidth="1"/>
    <col min="10245" max="10245" width="9.796875" style="2" customWidth="1"/>
    <col min="10246" max="10248" width="9" style="2" bestFit="1" customWidth="1"/>
    <col min="10249" max="10249" width="9.796875" style="2" customWidth="1"/>
    <col min="10250" max="10250" width="9" style="2" bestFit="1" customWidth="1"/>
    <col min="10251" max="10251" width="9.796875" style="2" bestFit="1" customWidth="1"/>
    <col min="10252" max="10252" width="9" style="2" bestFit="1" customWidth="1"/>
    <col min="10253" max="10253" width="9.796875" style="2" customWidth="1"/>
    <col min="10254" max="10432" width="9.86328125" style="2"/>
    <col min="10433" max="10433" width="7.796875" style="2" customWidth="1"/>
    <col min="10434" max="10434" width="64.46484375" style="2" customWidth="1"/>
    <col min="10435" max="10435" width="1.53125" style="2" customWidth="1"/>
    <col min="10436" max="10447" width="9.1328125" style="2" customWidth="1"/>
    <col min="10448" max="10451" width="9.796875" style="2" customWidth="1"/>
    <col min="10452" max="10455" width="10.796875" style="2" customWidth="1"/>
    <col min="10456" max="10459" width="11.1328125" style="2" customWidth="1"/>
    <col min="10460" max="10461" width="9.86328125" style="2" customWidth="1"/>
    <col min="10462" max="10463" width="11.1328125" style="2" customWidth="1"/>
    <col min="10464" max="10465" width="9.86328125" style="2" customWidth="1"/>
    <col min="10466" max="10467" width="11.1328125" style="2" customWidth="1"/>
    <col min="10468" max="10469" width="9.86328125" style="2" customWidth="1"/>
    <col min="10470" max="10471" width="11.1328125" style="2" customWidth="1"/>
    <col min="10472" max="10473" width="9.86328125" style="2" customWidth="1"/>
    <col min="10474" max="10475" width="11.1328125" style="2" customWidth="1"/>
    <col min="10476" max="10477" width="9.86328125" style="2" customWidth="1"/>
    <col min="10478" max="10479" width="11.1328125" style="2" customWidth="1"/>
    <col min="10480" max="10481" width="9.86328125" style="2" customWidth="1"/>
    <col min="10482" max="10483" width="11.1328125" style="2" customWidth="1"/>
    <col min="10484" max="10485" width="9.86328125" style="2" customWidth="1"/>
    <col min="10486" max="10487" width="11.1328125" style="2" customWidth="1"/>
    <col min="10488" max="10489" width="9.86328125" style="2" customWidth="1"/>
    <col min="10490" max="10491" width="11.1328125" style="2" customWidth="1"/>
    <col min="10492" max="10493" width="9.86328125" style="2" customWidth="1"/>
    <col min="10494" max="10495" width="11.1328125" style="2" customWidth="1"/>
    <col min="10496" max="10497" width="9.86328125" style="2" customWidth="1"/>
    <col min="10498" max="10500" width="9" style="2" bestFit="1" customWidth="1"/>
    <col min="10501" max="10501" width="9.796875" style="2" customWidth="1"/>
    <col min="10502" max="10504" width="9" style="2" bestFit="1" customWidth="1"/>
    <col min="10505" max="10505" width="9.796875" style="2" customWidth="1"/>
    <col min="10506" max="10506" width="9" style="2" bestFit="1" customWidth="1"/>
    <col min="10507" max="10507" width="9.796875" style="2" bestFit="1" customWidth="1"/>
    <col min="10508" max="10508" width="9" style="2" bestFit="1" customWidth="1"/>
    <col min="10509" max="10509" width="9.796875" style="2" customWidth="1"/>
    <col min="10510" max="10688" width="9.86328125" style="2"/>
    <col min="10689" max="10689" width="7.796875" style="2" customWidth="1"/>
    <col min="10690" max="10690" width="64.46484375" style="2" customWidth="1"/>
    <col min="10691" max="10691" width="1.53125" style="2" customWidth="1"/>
    <col min="10692" max="10703" width="9.1328125" style="2" customWidth="1"/>
    <col min="10704" max="10707" width="9.796875" style="2" customWidth="1"/>
    <col min="10708" max="10711" width="10.796875" style="2" customWidth="1"/>
    <col min="10712" max="10715" width="11.1328125" style="2" customWidth="1"/>
    <col min="10716" max="10717" width="9.86328125" style="2" customWidth="1"/>
    <col min="10718" max="10719" width="11.1328125" style="2" customWidth="1"/>
    <col min="10720" max="10721" width="9.86328125" style="2" customWidth="1"/>
    <col min="10722" max="10723" width="11.1328125" style="2" customWidth="1"/>
    <col min="10724" max="10725" width="9.86328125" style="2" customWidth="1"/>
    <col min="10726" max="10727" width="11.1328125" style="2" customWidth="1"/>
    <col min="10728" max="10729" width="9.86328125" style="2" customWidth="1"/>
    <col min="10730" max="10731" width="11.1328125" style="2" customWidth="1"/>
    <col min="10732" max="10733" width="9.86328125" style="2" customWidth="1"/>
    <col min="10734" max="10735" width="11.1328125" style="2" customWidth="1"/>
    <col min="10736" max="10737" width="9.86328125" style="2" customWidth="1"/>
    <col min="10738" max="10739" width="11.1328125" style="2" customWidth="1"/>
    <col min="10740" max="10741" width="9.86328125" style="2" customWidth="1"/>
    <col min="10742" max="10743" width="11.1328125" style="2" customWidth="1"/>
    <col min="10744" max="10745" width="9.86328125" style="2" customWidth="1"/>
    <col min="10746" max="10747" width="11.1328125" style="2" customWidth="1"/>
    <col min="10748" max="10749" width="9.86328125" style="2" customWidth="1"/>
    <col min="10750" max="10751" width="11.1328125" style="2" customWidth="1"/>
    <col min="10752" max="10753" width="9.86328125" style="2" customWidth="1"/>
    <col min="10754" max="10756" width="9" style="2" bestFit="1" customWidth="1"/>
    <col min="10757" max="10757" width="9.796875" style="2" customWidth="1"/>
    <col min="10758" max="10760" width="9" style="2" bestFit="1" customWidth="1"/>
    <col min="10761" max="10761" width="9.796875" style="2" customWidth="1"/>
    <col min="10762" max="10762" width="9" style="2" bestFit="1" customWidth="1"/>
    <col min="10763" max="10763" width="9.796875" style="2" bestFit="1" customWidth="1"/>
    <col min="10764" max="10764" width="9" style="2" bestFit="1" customWidth="1"/>
    <col min="10765" max="10765" width="9.796875" style="2" customWidth="1"/>
    <col min="10766" max="10944" width="9.86328125" style="2"/>
    <col min="10945" max="10945" width="7.796875" style="2" customWidth="1"/>
    <col min="10946" max="10946" width="64.46484375" style="2" customWidth="1"/>
    <col min="10947" max="10947" width="1.53125" style="2" customWidth="1"/>
    <col min="10948" max="10959" width="9.1328125" style="2" customWidth="1"/>
    <col min="10960" max="10963" width="9.796875" style="2" customWidth="1"/>
    <col min="10964" max="10967" width="10.796875" style="2" customWidth="1"/>
    <col min="10968" max="10971" width="11.1328125" style="2" customWidth="1"/>
    <col min="10972" max="10973" width="9.86328125" style="2" customWidth="1"/>
    <col min="10974" max="10975" width="11.1328125" style="2" customWidth="1"/>
    <col min="10976" max="10977" width="9.86328125" style="2" customWidth="1"/>
    <col min="10978" max="10979" width="11.1328125" style="2" customWidth="1"/>
    <col min="10980" max="10981" width="9.86328125" style="2" customWidth="1"/>
    <col min="10982" max="10983" width="11.1328125" style="2" customWidth="1"/>
    <col min="10984" max="10985" width="9.86328125" style="2" customWidth="1"/>
    <col min="10986" max="10987" width="11.1328125" style="2" customWidth="1"/>
    <col min="10988" max="10989" width="9.86328125" style="2" customWidth="1"/>
    <col min="10990" max="10991" width="11.1328125" style="2" customWidth="1"/>
    <col min="10992" max="10993" width="9.86328125" style="2" customWidth="1"/>
    <col min="10994" max="10995" width="11.1328125" style="2" customWidth="1"/>
    <col min="10996" max="10997" width="9.86328125" style="2" customWidth="1"/>
    <col min="10998" max="10999" width="11.1328125" style="2" customWidth="1"/>
    <col min="11000" max="11001" width="9.86328125" style="2" customWidth="1"/>
    <col min="11002" max="11003" width="11.1328125" style="2" customWidth="1"/>
    <col min="11004" max="11005" width="9.86328125" style="2" customWidth="1"/>
    <col min="11006" max="11007" width="11.1328125" style="2" customWidth="1"/>
    <col min="11008" max="11009" width="9.86328125" style="2" customWidth="1"/>
    <col min="11010" max="11012" width="9" style="2" bestFit="1" customWidth="1"/>
    <col min="11013" max="11013" width="9.796875" style="2" customWidth="1"/>
    <col min="11014" max="11016" width="9" style="2" bestFit="1" customWidth="1"/>
    <col min="11017" max="11017" width="9.796875" style="2" customWidth="1"/>
    <col min="11018" max="11018" width="9" style="2" bestFit="1" customWidth="1"/>
    <col min="11019" max="11019" width="9.796875" style="2" bestFit="1" customWidth="1"/>
    <col min="11020" max="11020" width="9" style="2" bestFit="1" customWidth="1"/>
    <col min="11021" max="11021" width="9.796875" style="2" customWidth="1"/>
    <col min="11022" max="11200" width="9.86328125" style="2"/>
    <col min="11201" max="11201" width="7.796875" style="2" customWidth="1"/>
    <col min="11202" max="11202" width="64.46484375" style="2" customWidth="1"/>
    <col min="11203" max="11203" width="1.53125" style="2" customWidth="1"/>
    <col min="11204" max="11215" width="9.1328125" style="2" customWidth="1"/>
    <col min="11216" max="11219" width="9.796875" style="2" customWidth="1"/>
    <col min="11220" max="11223" width="10.796875" style="2" customWidth="1"/>
    <col min="11224" max="11227" width="11.1328125" style="2" customWidth="1"/>
    <col min="11228" max="11229" width="9.86328125" style="2" customWidth="1"/>
    <col min="11230" max="11231" width="11.1328125" style="2" customWidth="1"/>
    <col min="11232" max="11233" width="9.86328125" style="2" customWidth="1"/>
    <col min="11234" max="11235" width="11.1328125" style="2" customWidth="1"/>
    <col min="11236" max="11237" width="9.86328125" style="2" customWidth="1"/>
    <col min="11238" max="11239" width="11.1328125" style="2" customWidth="1"/>
    <col min="11240" max="11241" width="9.86328125" style="2" customWidth="1"/>
    <col min="11242" max="11243" width="11.1328125" style="2" customWidth="1"/>
    <col min="11244" max="11245" width="9.86328125" style="2" customWidth="1"/>
    <col min="11246" max="11247" width="11.1328125" style="2" customWidth="1"/>
    <col min="11248" max="11249" width="9.86328125" style="2" customWidth="1"/>
    <col min="11250" max="11251" width="11.1328125" style="2" customWidth="1"/>
    <col min="11252" max="11253" width="9.86328125" style="2" customWidth="1"/>
    <col min="11254" max="11255" width="11.1328125" style="2" customWidth="1"/>
    <col min="11256" max="11257" width="9.86328125" style="2" customWidth="1"/>
    <col min="11258" max="11259" width="11.1328125" style="2" customWidth="1"/>
    <col min="11260" max="11261" width="9.86328125" style="2" customWidth="1"/>
    <col min="11262" max="11263" width="11.1328125" style="2" customWidth="1"/>
    <col min="11264" max="11265" width="9.86328125" style="2" customWidth="1"/>
    <col min="11266" max="11268" width="9" style="2" bestFit="1" customWidth="1"/>
    <col min="11269" max="11269" width="9.796875" style="2" customWidth="1"/>
    <col min="11270" max="11272" width="9" style="2" bestFit="1" customWidth="1"/>
    <col min="11273" max="11273" width="9.796875" style="2" customWidth="1"/>
    <col min="11274" max="11274" width="9" style="2" bestFit="1" customWidth="1"/>
    <col min="11275" max="11275" width="9.796875" style="2" bestFit="1" customWidth="1"/>
    <col min="11276" max="11276" width="9" style="2" bestFit="1" customWidth="1"/>
    <col min="11277" max="11277" width="9.796875" style="2" customWidth="1"/>
    <col min="11278" max="11456" width="9.86328125" style="2"/>
    <col min="11457" max="11457" width="7.796875" style="2" customWidth="1"/>
    <col min="11458" max="11458" width="64.46484375" style="2" customWidth="1"/>
    <col min="11459" max="11459" width="1.53125" style="2" customWidth="1"/>
    <col min="11460" max="11471" width="9.1328125" style="2" customWidth="1"/>
    <col min="11472" max="11475" width="9.796875" style="2" customWidth="1"/>
    <col min="11476" max="11479" width="10.796875" style="2" customWidth="1"/>
    <col min="11480" max="11483" width="11.1328125" style="2" customWidth="1"/>
    <col min="11484" max="11485" width="9.86328125" style="2" customWidth="1"/>
    <col min="11486" max="11487" width="11.1328125" style="2" customWidth="1"/>
    <col min="11488" max="11489" width="9.86328125" style="2" customWidth="1"/>
    <col min="11490" max="11491" width="11.1328125" style="2" customWidth="1"/>
    <col min="11492" max="11493" width="9.86328125" style="2" customWidth="1"/>
    <col min="11494" max="11495" width="11.1328125" style="2" customWidth="1"/>
    <col min="11496" max="11497" width="9.86328125" style="2" customWidth="1"/>
    <col min="11498" max="11499" width="11.1328125" style="2" customWidth="1"/>
    <col min="11500" max="11501" width="9.86328125" style="2" customWidth="1"/>
    <col min="11502" max="11503" width="11.1328125" style="2" customWidth="1"/>
    <col min="11504" max="11505" width="9.86328125" style="2" customWidth="1"/>
    <col min="11506" max="11507" width="11.1328125" style="2" customWidth="1"/>
    <col min="11508" max="11509" width="9.86328125" style="2" customWidth="1"/>
    <col min="11510" max="11511" width="11.1328125" style="2" customWidth="1"/>
    <col min="11512" max="11513" width="9.86328125" style="2" customWidth="1"/>
    <col min="11514" max="11515" width="11.1328125" style="2" customWidth="1"/>
    <col min="11516" max="11517" width="9.86328125" style="2" customWidth="1"/>
    <col min="11518" max="11519" width="11.1328125" style="2" customWidth="1"/>
    <col min="11520" max="11521" width="9.86328125" style="2" customWidth="1"/>
    <col min="11522" max="11524" width="9" style="2" bestFit="1" customWidth="1"/>
    <col min="11525" max="11525" width="9.796875" style="2" customWidth="1"/>
    <col min="11526" max="11528" width="9" style="2" bestFit="1" customWidth="1"/>
    <col min="11529" max="11529" width="9.796875" style="2" customWidth="1"/>
    <col min="11530" max="11530" width="9" style="2" bestFit="1" customWidth="1"/>
    <col min="11531" max="11531" width="9.796875" style="2" bestFit="1" customWidth="1"/>
    <col min="11532" max="11532" width="9" style="2" bestFit="1" customWidth="1"/>
    <col min="11533" max="11533" width="9.796875" style="2" customWidth="1"/>
    <col min="11534" max="11712" width="9.86328125" style="2"/>
    <col min="11713" max="11713" width="7.796875" style="2" customWidth="1"/>
    <col min="11714" max="11714" width="64.46484375" style="2" customWidth="1"/>
    <col min="11715" max="11715" width="1.53125" style="2" customWidth="1"/>
    <col min="11716" max="11727" width="9.1328125" style="2" customWidth="1"/>
    <col min="11728" max="11731" width="9.796875" style="2" customWidth="1"/>
    <col min="11732" max="11735" width="10.796875" style="2" customWidth="1"/>
    <col min="11736" max="11739" width="11.1328125" style="2" customWidth="1"/>
    <col min="11740" max="11741" width="9.86328125" style="2" customWidth="1"/>
    <col min="11742" max="11743" width="11.1328125" style="2" customWidth="1"/>
    <col min="11744" max="11745" width="9.86328125" style="2" customWidth="1"/>
    <col min="11746" max="11747" width="11.1328125" style="2" customWidth="1"/>
    <col min="11748" max="11749" width="9.86328125" style="2" customWidth="1"/>
    <col min="11750" max="11751" width="11.1328125" style="2" customWidth="1"/>
    <col min="11752" max="11753" width="9.86328125" style="2" customWidth="1"/>
    <col min="11754" max="11755" width="11.1328125" style="2" customWidth="1"/>
    <col min="11756" max="11757" width="9.86328125" style="2" customWidth="1"/>
    <col min="11758" max="11759" width="11.1328125" style="2" customWidth="1"/>
    <col min="11760" max="11761" width="9.86328125" style="2" customWidth="1"/>
    <col min="11762" max="11763" width="11.1328125" style="2" customWidth="1"/>
    <col min="11764" max="11765" width="9.86328125" style="2" customWidth="1"/>
    <col min="11766" max="11767" width="11.1328125" style="2" customWidth="1"/>
    <col min="11768" max="11769" width="9.86328125" style="2" customWidth="1"/>
    <col min="11770" max="11771" width="11.1328125" style="2" customWidth="1"/>
    <col min="11772" max="11773" width="9.86328125" style="2" customWidth="1"/>
    <col min="11774" max="11775" width="11.1328125" style="2" customWidth="1"/>
    <col min="11776" max="11777" width="9.86328125" style="2" customWidth="1"/>
    <col min="11778" max="11780" width="9" style="2" bestFit="1" customWidth="1"/>
    <col min="11781" max="11781" width="9.796875" style="2" customWidth="1"/>
    <col min="11782" max="11784" width="9" style="2" bestFit="1" customWidth="1"/>
    <col min="11785" max="11785" width="9.796875" style="2" customWidth="1"/>
    <col min="11786" max="11786" width="9" style="2" bestFit="1" customWidth="1"/>
    <col min="11787" max="11787" width="9.796875" style="2" bestFit="1" customWidth="1"/>
    <col min="11788" max="11788" width="9" style="2" bestFit="1" customWidth="1"/>
    <col min="11789" max="11789" width="9.796875" style="2" customWidth="1"/>
    <col min="11790" max="11968" width="9.86328125" style="2"/>
    <col min="11969" max="11969" width="7.796875" style="2" customWidth="1"/>
    <col min="11970" max="11970" width="64.46484375" style="2" customWidth="1"/>
    <col min="11971" max="11971" width="1.53125" style="2" customWidth="1"/>
    <col min="11972" max="11983" width="9.1328125" style="2" customWidth="1"/>
    <col min="11984" max="11987" width="9.796875" style="2" customWidth="1"/>
    <col min="11988" max="11991" width="10.796875" style="2" customWidth="1"/>
    <col min="11992" max="11995" width="11.1328125" style="2" customWidth="1"/>
    <col min="11996" max="11997" width="9.86328125" style="2" customWidth="1"/>
    <col min="11998" max="11999" width="11.1328125" style="2" customWidth="1"/>
    <col min="12000" max="12001" width="9.86328125" style="2" customWidth="1"/>
    <col min="12002" max="12003" width="11.1328125" style="2" customWidth="1"/>
    <col min="12004" max="12005" width="9.86328125" style="2" customWidth="1"/>
    <col min="12006" max="12007" width="11.1328125" style="2" customWidth="1"/>
    <col min="12008" max="12009" width="9.86328125" style="2" customWidth="1"/>
    <col min="12010" max="12011" width="11.1328125" style="2" customWidth="1"/>
    <col min="12012" max="12013" width="9.86328125" style="2" customWidth="1"/>
    <col min="12014" max="12015" width="11.1328125" style="2" customWidth="1"/>
    <col min="12016" max="12017" width="9.86328125" style="2" customWidth="1"/>
    <col min="12018" max="12019" width="11.1328125" style="2" customWidth="1"/>
    <col min="12020" max="12021" width="9.86328125" style="2" customWidth="1"/>
    <col min="12022" max="12023" width="11.1328125" style="2" customWidth="1"/>
    <col min="12024" max="12025" width="9.86328125" style="2" customWidth="1"/>
    <col min="12026" max="12027" width="11.1328125" style="2" customWidth="1"/>
    <col min="12028" max="12029" width="9.86328125" style="2" customWidth="1"/>
    <col min="12030" max="12031" width="11.1328125" style="2" customWidth="1"/>
    <col min="12032" max="12033" width="9.86328125" style="2" customWidth="1"/>
    <col min="12034" max="12036" width="9" style="2" bestFit="1" customWidth="1"/>
    <col min="12037" max="12037" width="9.796875" style="2" customWidth="1"/>
    <col min="12038" max="12040" width="9" style="2" bestFit="1" customWidth="1"/>
    <col min="12041" max="12041" width="9.796875" style="2" customWidth="1"/>
    <col min="12042" max="12042" width="9" style="2" bestFit="1" customWidth="1"/>
    <col min="12043" max="12043" width="9.796875" style="2" bestFit="1" customWidth="1"/>
    <col min="12044" max="12044" width="9" style="2" bestFit="1" customWidth="1"/>
    <col min="12045" max="12045" width="9.796875" style="2" customWidth="1"/>
    <col min="12046" max="12224" width="9.86328125" style="2"/>
    <col min="12225" max="12225" width="7.796875" style="2" customWidth="1"/>
    <col min="12226" max="12226" width="64.46484375" style="2" customWidth="1"/>
    <col min="12227" max="12227" width="1.53125" style="2" customWidth="1"/>
    <col min="12228" max="12239" width="9.1328125" style="2" customWidth="1"/>
    <col min="12240" max="12243" width="9.796875" style="2" customWidth="1"/>
    <col min="12244" max="12247" width="10.796875" style="2" customWidth="1"/>
    <col min="12248" max="12251" width="11.1328125" style="2" customWidth="1"/>
    <col min="12252" max="12253" width="9.86328125" style="2" customWidth="1"/>
    <col min="12254" max="12255" width="11.1328125" style="2" customWidth="1"/>
    <col min="12256" max="12257" width="9.86328125" style="2" customWidth="1"/>
    <col min="12258" max="12259" width="11.1328125" style="2" customWidth="1"/>
    <col min="12260" max="12261" width="9.86328125" style="2" customWidth="1"/>
    <col min="12262" max="12263" width="11.1328125" style="2" customWidth="1"/>
    <col min="12264" max="12265" width="9.86328125" style="2" customWidth="1"/>
    <col min="12266" max="12267" width="11.1328125" style="2" customWidth="1"/>
    <col min="12268" max="12269" width="9.86328125" style="2" customWidth="1"/>
    <col min="12270" max="12271" width="11.1328125" style="2" customWidth="1"/>
    <col min="12272" max="12273" width="9.86328125" style="2" customWidth="1"/>
    <col min="12274" max="12275" width="11.1328125" style="2" customWidth="1"/>
    <col min="12276" max="12277" width="9.86328125" style="2" customWidth="1"/>
    <col min="12278" max="12279" width="11.1328125" style="2" customWidth="1"/>
    <col min="12280" max="12281" width="9.86328125" style="2" customWidth="1"/>
    <col min="12282" max="12283" width="11.1328125" style="2" customWidth="1"/>
    <col min="12284" max="12285" width="9.86328125" style="2" customWidth="1"/>
    <col min="12286" max="12287" width="11.1328125" style="2" customWidth="1"/>
    <col min="12288" max="12289" width="9.86328125" style="2" customWidth="1"/>
    <col min="12290" max="12292" width="9" style="2" bestFit="1" customWidth="1"/>
    <col min="12293" max="12293" width="9.796875" style="2" customWidth="1"/>
    <col min="12294" max="12296" width="9" style="2" bestFit="1" customWidth="1"/>
    <col min="12297" max="12297" width="9.796875" style="2" customWidth="1"/>
    <col min="12298" max="12298" width="9" style="2" bestFit="1" customWidth="1"/>
    <col min="12299" max="12299" width="9.796875" style="2" bestFit="1" customWidth="1"/>
    <col min="12300" max="12300" width="9" style="2" bestFit="1" customWidth="1"/>
    <col min="12301" max="12301" width="9.796875" style="2" customWidth="1"/>
    <col min="12302" max="12480" width="9.86328125" style="2"/>
    <col min="12481" max="12481" width="7.796875" style="2" customWidth="1"/>
    <col min="12482" max="12482" width="64.46484375" style="2" customWidth="1"/>
    <col min="12483" max="12483" width="1.53125" style="2" customWidth="1"/>
    <col min="12484" max="12495" width="9.1328125" style="2" customWidth="1"/>
    <col min="12496" max="12499" width="9.796875" style="2" customWidth="1"/>
    <col min="12500" max="12503" width="10.796875" style="2" customWidth="1"/>
    <col min="12504" max="12507" width="11.1328125" style="2" customWidth="1"/>
    <col min="12508" max="12509" width="9.86328125" style="2" customWidth="1"/>
    <col min="12510" max="12511" width="11.1328125" style="2" customWidth="1"/>
    <col min="12512" max="12513" width="9.86328125" style="2" customWidth="1"/>
    <col min="12514" max="12515" width="11.1328125" style="2" customWidth="1"/>
    <col min="12516" max="12517" width="9.86328125" style="2" customWidth="1"/>
    <col min="12518" max="12519" width="11.1328125" style="2" customWidth="1"/>
    <col min="12520" max="12521" width="9.86328125" style="2" customWidth="1"/>
    <col min="12522" max="12523" width="11.1328125" style="2" customWidth="1"/>
    <col min="12524" max="12525" width="9.86328125" style="2" customWidth="1"/>
    <col min="12526" max="12527" width="11.1328125" style="2" customWidth="1"/>
    <col min="12528" max="12529" width="9.86328125" style="2" customWidth="1"/>
    <col min="12530" max="12531" width="11.1328125" style="2" customWidth="1"/>
    <col min="12532" max="12533" width="9.86328125" style="2" customWidth="1"/>
    <col min="12534" max="12535" width="11.1328125" style="2" customWidth="1"/>
    <col min="12536" max="12537" width="9.86328125" style="2" customWidth="1"/>
    <col min="12538" max="12539" width="11.1328125" style="2" customWidth="1"/>
    <col min="12540" max="12541" width="9.86328125" style="2" customWidth="1"/>
    <col min="12542" max="12543" width="11.1328125" style="2" customWidth="1"/>
    <col min="12544" max="12545" width="9.86328125" style="2" customWidth="1"/>
    <col min="12546" max="12548" width="9" style="2" bestFit="1" customWidth="1"/>
    <col min="12549" max="12549" width="9.796875" style="2" customWidth="1"/>
    <col min="12550" max="12552" width="9" style="2" bestFit="1" customWidth="1"/>
    <col min="12553" max="12553" width="9.796875" style="2" customWidth="1"/>
    <col min="12554" max="12554" width="9" style="2" bestFit="1" customWidth="1"/>
    <col min="12555" max="12555" width="9.796875" style="2" bestFit="1" customWidth="1"/>
    <col min="12556" max="12556" width="9" style="2" bestFit="1" customWidth="1"/>
    <col min="12557" max="12557" width="9.796875" style="2" customWidth="1"/>
    <col min="12558" max="12736" width="9.86328125" style="2"/>
    <col min="12737" max="12737" width="7.796875" style="2" customWidth="1"/>
    <col min="12738" max="12738" width="64.46484375" style="2" customWidth="1"/>
    <col min="12739" max="12739" width="1.53125" style="2" customWidth="1"/>
    <col min="12740" max="12751" width="9.1328125" style="2" customWidth="1"/>
    <col min="12752" max="12755" width="9.796875" style="2" customWidth="1"/>
    <col min="12756" max="12759" width="10.796875" style="2" customWidth="1"/>
    <col min="12760" max="12763" width="11.1328125" style="2" customWidth="1"/>
    <col min="12764" max="12765" width="9.86328125" style="2" customWidth="1"/>
    <col min="12766" max="12767" width="11.1328125" style="2" customWidth="1"/>
    <col min="12768" max="12769" width="9.86328125" style="2" customWidth="1"/>
    <col min="12770" max="12771" width="11.1328125" style="2" customWidth="1"/>
    <col min="12772" max="12773" width="9.86328125" style="2" customWidth="1"/>
    <col min="12774" max="12775" width="11.1328125" style="2" customWidth="1"/>
    <col min="12776" max="12777" width="9.86328125" style="2" customWidth="1"/>
    <col min="12778" max="12779" width="11.1328125" style="2" customWidth="1"/>
    <col min="12780" max="12781" width="9.86328125" style="2" customWidth="1"/>
    <col min="12782" max="12783" width="11.1328125" style="2" customWidth="1"/>
    <col min="12784" max="12785" width="9.86328125" style="2" customWidth="1"/>
    <col min="12786" max="12787" width="11.1328125" style="2" customWidth="1"/>
    <col min="12788" max="12789" width="9.86328125" style="2" customWidth="1"/>
    <col min="12790" max="12791" width="11.1328125" style="2" customWidth="1"/>
    <col min="12792" max="12793" width="9.86328125" style="2" customWidth="1"/>
    <col min="12794" max="12795" width="11.1328125" style="2" customWidth="1"/>
    <col min="12796" max="12797" width="9.86328125" style="2" customWidth="1"/>
    <col min="12798" max="12799" width="11.1328125" style="2" customWidth="1"/>
    <col min="12800" max="12801" width="9.86328125" style="2" customWidth="1"/>
    <col min="12802" max="12804" width="9" style="2" bestFit="1" customWidth="1"/>
    <col min="12805" max="12805" width="9.796875" style="2" customWidth="1"/>
    <col min="12806" max="12808" width="9" style="2" bestFit="1" customWidth="1"/>
    <col min="12809" max="12809" width="9.796875" style="2" customWidth="1"/>
    <col min="12810" max="12810" width="9" style="2" bestFit="1" customWidth="1"/>
    <col min="12811" max="12811" width="9.796875" style="2" bestFit="1" customWidth="1"/>
    <col min="12812" max="12812" width="9" style="2" bestFit="1" customWidth="1"/>
    <col min="12813" max="12813" width="9.796875" style="2" customWidth="1"/>
    <col min="12814" max="12992" width="9.86328125" style="2"/>
    <col min="12993" max="12993" width="7.796875" style="2" customWidth="1"/>
    <col min="12994" max="12994" width="64.46484375" style="2" customWidth="1"/>
    <col min="12995" max="12995" width="1.53125" style="2" customWidth="1"/>
    <col min="12996" max="13007" width="9.1328125" style="2" customWidth="1"/>
    <col min="13008" max="13011" width="9.796875" style="2" customWidth="1"/>
    <col min="13012" max="13015" width="10.796875" style="2" customWidth="1"/>
    <col min="13016" max="13019" width="11.1328125" style="2" customWidth="1"/>
    <col min="13020" max="13021" width="9.86328125" style="2" customWidth="1"/>
    <col min="13022" max="13023" width="11.1328125" style="2" customWidth="1"/>
    <col min="13024" max="13025" width="9.86328125" style="2" customWidth="1"/>
    <col min="13026" max="13027" width="11.1328125" style="2" customWidth="1"/>
    <col min="13028" max="13029" width="9.86328125" style="2" customWidth="1"/>
    <col min="13030" max="13031" width="11.1328125" style="2" customWidth="1"/>
    <col min="13032" max="13033" width="9.86328125" style="2" customWidth="1"/>
    <col min="13034" max="13035" width="11.1328125" style="2" customWidth="1"/>
    <col min="13036" max="13037" width="9.86328125" style="2" customWidth="1"/>
    <col min="13038" max="13039" width="11.1328125" style="2" customWidth="1"/>
    <col min="13040" max="13041" width="9.86328125" style="2" customWidth="1"/>
    <col min="13042" max="13043" width="11.1328125" style="2" customWidth="1"/>
    <col min="13044" max="13045" width="9.86328125" style="2" customWidth="1"/>
    <col min="13046" max="13047" width="11.1328125" style="2" customWidth="1"/>
    <col min="13048" max="13049" width="9.86328125" style="2" customWidth="1"/>
    <col min="13050" max="13051" width="11.1328125" style="2" customWidth="1"/>
    <col min="13052" max="13053" width="9.86328125" style="2" customWidth="1"/>
    <col min="13054" max="13055" width="11.1328125" style="2" customWidth="1"/>
    <col min="13056" max="13057" width="9.86328125" style="2" customWidth="1"/>
    <col min="13058" max="13060" width="9" style="2" bestFit="1" customWidth="1"/>
    <col min="13061" max="13061" width="9.796875" style="2" customWidth="1"/>
    <col min="13062" max="13064" width="9" style="2" bestFit="1" customWidth="1"/>
    <col min="13065" max="13065" width="9.796875" style="2" customWidth="1"/>
    <col min="13066" max="13066" width="9" style="2" bestFit="1" customWidth="1"/>
    <col min="13067" max="13067" width="9.796875" style="2" bestFit="1" customWidth="1"/>
    <col min="13068" max="13068" width="9" style="2" bestFit="1" customWidth="1"/>
    <col min="13069" max="13069" width="9.796875" style="2" customWidth="1"/>
    <col min="13070" max="13248" width="9.86328125" style="2"/>
    <col min="13249" max="13249" width="7.796875" style="2" customWidth="1"/>
    <col min="13250" max="13250" width="64.46484375" style="2" customWidth="1"/>
    <col min="13251" max="13251" width="1.53125" style="2" customWidth="1"/>
    <col min="13252" max="13263" width="9.1328125" style="2" customWidth="1"/>
    <col min="13264" max="13267" width="9.796875" style="2" customWidth="1"/>
    <col min="13268" max="13271" width="10.796875" style="2" customWidth="1"/>
    <col min="13272" max="13275" width="11.1328125" style="2" customWidth="1"/>
    <col min="13276" max="13277" width="9.86328125" style="2" customWidth="1"/>
    <col min="13278" max="13279" width="11.1328125" style="2" customWidth="1"/>
    <col min="13280" max="13281" width="9.86328125" style="2" customWidth="1"/>
    <col min="13282" max="13283" width="11.1328125" style="2" customWidth="1"/>
    <col min="13284" max="13285" width="9.86328125" style="2" customWidth="1"/>
    <col min="13286" max="13287" width="11.1328125" style="2" customWidth="1"/>
    <col min="13288" max="13289" width="9.86328125" style="2" customWidth="1"/>
    <col min="13290" max="13291" width="11.1328125" style="2" customWidth="1"/>
    <col min="13292" max="13293" width="9.86328125" style="2" customWidth="1"/>
    <col min="13294" max="13295" width="11.1328125" style="2" customWidth="1"/>
    <col min="13296" max="13297" width="9.86328125" style="2" customWidth="1"/>
    <col min="13298" max="13299" width="11.1328125" style="2" customWidth="1"/>
    <col min="13300" max="13301" width="9.86328125" style="2" customWidth="1"/>
    <col min="13302" max="13303" width="11.1328125" style="2" customWidth="1"/>
    <col min="13304" max="13305" width="9.86328125" style="2" customWidth="1"/>
    <col min="13306" max="13307" width="11.1328125" style="2" customWidth="1"/>
    <col min="13308" max="13309" width="9.86328125" style="2" customWidth="1"/>
    <col min="13310" max="13311" width="11.1328125" style="2" customWidth="1"/>
    <col min="13312" max="13313" width="9.86328125" style="2" customWidth="1"/>
    <col min="13314" max="13316" width="9" style="2" bestFit="1" customWidth="1"/>
    <col min="13317" max="13317" width="9.796875" style="2" customWidth="1"/>
    <col min="13318" max="13320" width="9" style="2" bestFit="1" customWidth="1"/>
    <col min="13321" max="13321" width="9.796875" style="2" customWidth="1"/>
    <col min="13322" max="13322" width="9" style="2" bestFit="1" customWidth="1"/>
    <col min="13323" max="13323" width="9.796875" style="2" bestFit="1" customWidth="1"/>
    <col min="13324" max="13324" width="9" style="2" bestFit="1" customWidth="1"/>
    <col min="13325" max="13325" width="9.796875" style="2" customWidth="1"/>
    <col min="13326" max="13504" width="9.86328125" style="2"/>
    <col min="13505" max="13505" width="7.796875" style="2" customWidth="1"/>
    <col min="13506" max="13506" width="64.46484375" style="2" customWidth="1"/>
    <col min="13507" max="13507" width="1.53125" style="2" customWidth="1"/>
    <col min="13508" max="13519" width="9.1328125" style="2" customWidth="1"/>
    <col min="13520" max="13523" width="9.796875" style="2" customWidth="1"/>
    <col min="13524" max="13527" width="10.796875" style="2" customWidth="1"/>
    <col min="13528" max="13531" width="11.1328125" style="2" customWidth="1"/>
    <col min="13532" max="13533" width="9.86328125" style="2" customWidth="1"/>
    <col min="13534" max="13535" width="11.1328125" style="2" customWidth="1"/>
    <col min="13536" max="13537" width="9.86328125" style="2" customWidth="1"/>
    <col min="13538" max="13539" width="11.1328125" style="2" customWidth="1"/>
    <col min="13540" max="13541" width="9.86328125" style="2" customWidth="1"/>
    <col min="13542" max="13543" width="11.1328125" style="2" customWidth="1"/>
    <col min="13544" max="13545" width="9.86328125" style="2" customWidth="1"/>
    <col min="13546" max="13547" width="11.1328125" style="2" customWidth="1"/>
    <col min="13548" max="13549" width="9.86328125" style="2" customWidth="1"/>
    <col min="13550" max="13551" width="11.1328125" style="2" customWidth="1"/>
    <col min="13552" max="13553" width="9.86328125" style="2" customWidth="1"/>
    <col min="13554" max="13555" width="11.1328125" style="2" customWidth="1"/>
    <col min="13556" max="13557" width="9.86328125" style="2" customWidth="1"/>
    <col min="13558" max="13559" width="11.1328125" style="2" customWidth="1"/>
    <col min="13560" max="13561" width="9.86328125" style="2" customWidth="1"/>
    <col min="13562" max="13563" width="11.1328125" style="2" customWidth="1"/>
    <col min="13564" max="13565" width="9.86328125" style="2" customWidth="1"/>
    <col min="13566" max="13567" width="11.1328125" style="2" customWidth="1"/>
    <col min="13568" max="13569" width="9.86328125" style="2" customWidth="1"/>
    <col min="13570" max="13572" width="9" style="2" bestFit="1" customWidth="1"/>
    <col min="13573" max="13573" width="9.796875" style="2" customWidth="1"/>
    <col min="13574" max="13576" width="9" style="2" bestFit="1" customWidth="1"/>
    <col min="13577" max="13577" width="9.796875" style="2" customWidth="1"/>
    <col min="13578" max="13578" width="9" style="2" bestFit="1" customWidth="1"/>
    <col min="13579" max="13579" width="9.796875" style="2" bestFit="1" customWidth="1"/>
    <col min="13580" max="13580" width="9" style="2" bestFit="1" customWidth="1"/>
    <col min="13581" max="13581" width="9.796875" style="2" customWidth="1"/>
    <col min="13582" max="13760" width="9.86328125" style="2"/>
    <col min="13761" max="13761" width="7.796875" style="2" customWidth="1"/>
    <col min="13762" max="13762" width="64.46484375" style="2" customWidth="1"/>
    <col min="13763" max="13763" width="1.53125" style="2" customWidth="1"/>
    <col min="13764" max="13775" width="9.1328125" style="2" customWidth="1"/>
    <col min="13776" max="13779" width="9.796875" style="2" customWidth="1"/>
    <col min="13780" max="13783" width="10.796875" style="2" customWidth="1"/>
    <col min="13784" max="13787" width="11.1328125" style="2" customWidth="1"/>
    <col min="13788" max="13789" width="9.86328125" style="2" customWidth="1"/>
    <col min="13790" max="13791" width="11.1328125" style="2" customWidth="1"/>
    <col min="13792" max="13793" width="9.86328125" style="2" customWidth="1"/>
    <col min="13794" max="13795" width="11.1328125" style="2" customWidth="1"/>
    <col min="13796" max="13797" width="9.86328125" style="2" customWidth="1"/>
    <col min="13798" max="13799" width="11.1328125" style="2" customWidth="1"/>
    <col min="13800" max="13801" width="9.86328125" style="2" customWidth="1"/>
    <col min="13802" max="13803" width="11.1328125" style="2" customWidth="1"/>
    <col min="13804" max="13805" width="9.86328125" style="2" customWidth="1"/>
    <col min="13806" max="13807" width="11.1328125" style="2" customWidth="1"/>
    <col min="13808" max="13809" width="9.86328125" style="2" customWidth="1"/>
    <col min="13810" max="13811" width="11.1328125" style="2" customWidth="1"/>
    <col min="13812" max="13813" width="9.86328125" style="2" customWidth="1"/>
    <col min="13814" max="13815" width="11.1328125" style="2" customWidth="1"/>
    <col min="13816" max="13817" width="9.86328125" style="2" customWidth="1"/>
    <col min="13818" max="13819" width="11.1328125" style="2" customWidth="1"/>
    <col min="13820" max="13821" width="9.86328125" style="2" customWidth="1"/>
    <col min="13822" max="13823" width="11.1328125" style="2" customWidth="1"/>
    <col min="13824" max="13825" width="9.86328125" style="2" customWidth="1"/>
    <col min="13826" max="13828" width="9" style="2" bestFit="1" customWidth="1"/>
    <col min="13829" max="13829" width="9.796875" style="2" customWidth="1"/>
    <col min="13830" max="13832" width="9" style="2" bestFit="1" customWidth="1"/>
    <col min="13833" max="13833" width="9.796875" style="2" customWidth="1"/>
    <col min="13834" max="13834" width="9" style="2" bestFit="1" customWidth="1"/>
    <col min="13835" max="13835" width="9.796875" style="2" bestFit="1" customWidth="1"/>
    <col min="13836" max="13836" width="9" style="2" bestFit="1" customWidth="1"/>
    <col min="13837" max="13837" width="9.796875" style="2" customWidth="1"/>
    <col min="13838" max="14016" width="9.86328125" style="2"/>
    <col min="14017" max="14017" width="7.796875" style="2" customWidth="1"/>
    <col min="14018" max="14018" width="64.46484375" style="2" customWidth="1"/>
    <col min="14019" max="14019" width="1.53125" style="2" customWidth="1"/>
    <col min="14020" max="14031" width="9.1328125" style="2" customWidth="1"/>
    <col min="14032" max="14035" width="9.796875" style="2" customWidth="1"/>
    <col min="14036" max="14039" width="10.796875" style="2" customWidth="1"/>
    <col min="14040" max="14043" width="11.1328125" style="2" customWidth="1"/>
    <col min="14044" max="14045" width="9.86328125" style="2" customWidth="1"/>
    <col min="14046" max="14047" width="11.1328125" style="2" customWidth="1"/>
    <col min="14048" max="14049" width="9.86328125" style="2" customWidth="1"/>
    <col min="14050" max="14051" width="11.1328125" style="2" customWidth="1"/>
    <col min="14052" max="14053" width="9.86328125" style="2" customWidth="1"/>
    <col min="14054" max="14055" width="11.1328125" style="2" customWidth="1"/>
    <col min="14056" max="14057" width="9.86328125" style="2" customWidth="1"/>
    <col min="14058" max="14059" width="11.1328125" style="2" customWidth="1"/>
    <col min="14060" max="14061" width="9.86328125" style="2" customWidth="1"/>
    <col min="14062" max="14063" width="11.1328125" style="2" customWidth="1"/>
    <col min="14064" max="14065" width="9.86328125" style="2" customWidth="1"/>
    <col min="14066" max="14067" width="11.1328125" style="2" customWidth="1"/>
    <col min="14068" max="14069" width="9.86328125" style="2" customWidth="1"/>
    <col min="14070" max="14071" width="11.1328125" style="2" customWidth="1"/>
    <col min="14072" max="14073" width="9.86328125" style="2" customWidth="1"/>
    <col min="14074" max="14075" width="11.1328125" style="2" customWidth="1"/>
    <col min="14076" max="14077" width="9.86328125" style="2" customWidth="1"/>
    <col min="14078" max="14079" width="11.1328125" style="2" customWidth="1"/>
    <col min="14080" max="14081" width="9.86328125" style="2" customWidth="1"/>
    <col min="14082" max="14084" width="9" style="2" bestFit="1" customWidth="1"/>
    <col min="14085" max="14085" width="9.796875" style="2" customWidth="1"/>
    <col min="14086" max="14088" width="9" style="2" bestFit="1" customWidth="1"/>
    <col min="14089" max="14089" width="9.796875" style="2" customWidth="1"/>
    <col min="14090" max="14090" width="9" style="2" bestFit="1" customWidth="1"/>
    <col min="14091" max="14091" width="9.796875" style="2" bestFit="1" customWidth="1"/>
    <col min="14092" max="14092" width="9" style="2" bestFit="1" customWidth="1"/>
    <col min="14093" max="14093" width="9.796875" style="2" customWidth="1"/>
    <col min="14094" max="14272" width="9.86328125" style="2"/>
    <col min="14273" max="14273" width="7.796875" style="2" customWidth="1"/>
    <col min="14274" max="14274" width="64.46484375" style="2" customWidth="1"/>
    <col min="14275" max="14275" width="1.53125" style="2" customWidth="1"/>
    <col min="14276" max="14287" width="9.1328125" style="2" customWidth="1"/>
    <col min="14288" max="14291" width="9.796875" style="2" customWidth="1"/>
    <col min="14292" max="14295" width="10.796875" style="2" customWidth="1"/>
    <col min="14296" max="14299" width="11.1328125" style="2" customWidth="1"/>
    <col min="14300" max="14301" width="9.86328125" style="2" customWidth="1"/>
    <col min="14302" max="14303" width="11.1328125" style="2" customWidth="1"/>
    <col min="14304" max="14305" width="9.86328125" style="2" customWidth="1"/>
    <col min="14306" max="14307" width="11.1328125" style="2" customWidth="1"/>
    <col min="14308" max="14309" width="9.86328125" style="2" customWidth="1"/>
    <col min="14310" max="14311" width="11.1328125" style="2" customWidth="1"/>
    <col min="14312" max="14313" width="9.86328125" style="2" customWidth="1"/>
    <col min="14314" max="14315" width="11.1328125" style="2" customWidth="1"/>
    <col min="14316" max="14317" width="9.86328125" style="2" customWidth="1"/>
    <col min="14318" max="14319" width="11.1328125" style="2" customWidth="1"/>
    <col min="14320" max="14321" width="9.86328125" style="2" customWidth="1"/>
    <col min="14322" max="14323" width="11.1328125" style="2" customWidth="1"/>
    <col min="14324" max="14325" width="9.86328125" style="2" customWidth="1"/>
    <col min="14326" max="14327" width="11.1328125" style="2" customWidth="1"/>
    <col min="14328" max="14329" width="9.86328125" style="2" customWidth="1"/>
    <col min="14330" max="14331" width="11.1328125" style="2" customWidth="1"/>
    <col min="14332" max="14333" width="9.86328125" style="2" customWidth="1"/>
    <col min="14334" max="14335" width="11.1328125" style="2" customWidth="1"/>
    <col min="14336" max="14337" width="9.86328125" style="2" customWidth="1"/>
    <col min="14338" max="14340" width="9" style="2" bestFit="1" customWidth="1"/>
    <col min="14341" max="14341" width="9.796875" style="2" customWidth="1"/>
    <col min="14342" max="14344" width="9" style="2" bestFit="1" customWidth="1"/>
    <col min="14345" max="14345" width="9.796875" style="2" customWidth="1"/>
    <col min="14346" max="14346" width="9" style="2" bestFit="1" customWidth="1"/>
    <col min="14347" max="14347" width="9.796875" style="2" bestFit="1" customWidth="1"/>
    <col min="14348" max="14348" width="9" style="2" bestFit="1" customWidth="1"/>
    <col min="14349" max="14349" width="9.796875" style="2" customWidth="1"/>
    <col min="14350" max="14528" width="9.86328125" style="2"/>
    <col min="14529" max="14529" width="7.796875" style="2" customWidth="1"/>
    <col min="14530" max="14530" width="64.46484375" style="2" customWidth="1"/>
    <col min="14531" max="14531" width="1.53125" style="2" customWidth="1"/>
    <col min="14532" max="14543" width="9.1328125" style="2" customWidth="1"/>
    <col min="14544" max="14547" width="9.796875" style="2" customWidth="1"/>
    <col min="14548" max="14551" width="10.796875" style="2" customWidth="1"/>
    <col min="14552" max="14555" width="11.1328125" style="2" customWidth="1"/>
    <col min="14556" max="14557" width="9.86328125" style="2" customWidth="1"/>
    <col min="14558" max="14559" width="11.1328125" style="2" customWidth="1"/>
    <col min="14560" max="14561" width="9.86328125" style="2" customWidth="1"/>
    <col min="14562" max="14563" width="11.1328125" style="2" customWidth="1"/>
    <col min="14564" max="14565" width="9.86328125" style="2" customWidth="1"/>
    <col min="14566" max="14567" width="11.1328125" style="2" customWidth="1"/>
    <col min="14568" max="14569" width="9.86328125" style="2" customWidth="1"/>
    <col min="14570" max="14571" width="11.1328125" style="2" customWidth="1"/>
    <col min="14572" max="14573" width="9.86328125" style="2" customWidth="1"/>
    <col min="14574" max="14575" width="11.1328125" style="2" customWidth="1"/>
    <col min="14576" max="14577" width="9.86328125" style="2" customWidth="1"/>
    <col min="14578" max="14579" width="11.1328125" style="2" customWidth="1"/>
    <col min="14580" max="14581" width="9.86328125" style="2" customWidth="1"/>
    <col min="14582" max="14583" width="11.1328125" style="2" customWidth="1"/>
    <col min="14584" max="14585" width="9.86328125" style="2" customWidth="1"/>
    <col min="14586" max="14587" width="11.1328125" style="2" customWidth="1"/>
    <col min="14588" max="14589" width="9.86328125" style="2" customWidth="1"/>
    <col min="14590" max="14591" width="11.1328125" style="2" customWidth="1"/>
    <col min="14592" max="14593" width="9.86328125" style="2" customWidth="1"/>
    <col min="14594" max="14596" width="9" style="2" bestFit="1" customWidth="1"/>
    <col min="14597" max="14597" width="9.796875" style="2" customWidth="1"/>
    <col min="14598" max="14600" width="9" style="2" bestFit="1" customWidth="1"/>
    <col min="14601" max="14601" width="9.796875" style="2" customWidth="1"/>
    <col min="14602" max="14602" width="9" style="2" bestFit="1" customWidth="1"/>
    <col min="14603" max="14603" width="9.796875" style="2" bestFit="1" customWidth="1"/>
    <col min="14604" max="14604" width="9" style="2" bestFit="1" customWidth="1"/>
    <col min="14605" max="14605" width="9.796875" style="2" customWidth="1"/>
    <col min="14606" max="14784" width="9.86328125" style="2"/>
    <col min="14785" max="14785" width="7.796875" style="2" customWidth="1"/>
    <col min="14786" max="14786" width="64.46484375" style="2" customWidth="1"/>
    <col min="14787" max="14787" width="1.53125" style="2" customWidth="1"/>
    <col min="14788" max="14799" width="9.1328125" style="2" customWidth="1"/>
    <col min="14800" max="14803" width="9.796875" style="2" customWidth="1"/>
    <col min="14804" max="14807" width="10.796875" style="2" customWidth="1"/>
    <col min="14808" max="14811" width="11.1328125" style="2" customWidth="1"/>
    <col min="14812" max="14813" width="9.86328125" style="2" customWidth="1"/>
    <col min="14814" max="14815" width="11.1328125" style="2" customWidth="1"/>
    <col min="14816" max="14817" width="9.86328125" style="2" customWidth="1"/>
    <col min="14818" max="14819" width="11.1328125" style="2" customWidth="1"/>
    <col min="14820" max="14821" width="9.86328125" style="2" customWidth="1"/>
    <col min="14822" max="14823" width="11.1328125" style="2" customWidth="1"/>
    <col min="14824" max="14825" width="9.86328125" style="2" customWidth="1"/>
    <col min="14826" max="14827" width="11.1328125" style="2" customWidth="1"/>
    <col min="14828" max="14829" width="9.86328125" style="2" customWidth="1"/>
    <col min="14830" max="14831" width="11.1328125" style="2" customWidth="1"/>
    <col min="14832" max="14833" width="9.86328125" style="2" customWidth="1"/>
    <col min="14834" max="14835" width="11.1328125" style="2" customWidth="1"/>
    <col min="14836" max="14837" width="9.86328125" style="2" customWidth="1"/>
    <col min="14838" max="14839" width="11.1328125" style="2" customWidth="1"/>
    <col min="14840" max="14841" width="9.86328125" style="2" customWidth="1"/>
    <col min="14842" max="14843" width="11.1328125" style="2" customWidth="1"/>
    <col min="14844" max="14845" width="9.86328125" style="2" customWidth="1"/>
    <col min="14846" max="14847" width="11.1328125" style="2" customWidth="1"/>
    <col min="14848" max="14849" width="9.86328125" style="2" customWidth="1"/>
    <col min="14850" max="14852" width="9" style="2" bestFit="1" customWidth="1"/>
    <col min="14853" max="14853" width="9.796875" style="2" customWidth="1"/>
    <col min="14854" max="14856" width="9" style="2" bestFit="1" customWidth="1"/>
    <col min="14857" max="14857" width="9.796875" style="2" customWidth="1"/>
    <col min="14858" max="14858" width="9" style="2" bestFit="1" customWidth="1"/>
    <col min="14859" max="14859" width="9.796875" style="2" bestFit="1" customWidth="1"/>
    <col min="14860" max="14860" width="9" style="2" bestFit="1" customWidth="1"/>
    <col min="14861" max="14861" width="9.796875" style="2" customWidth="1"/>
    <col min="14862" max="15040" width="9.86328125" style="2"/>
    <col min="15041" max="15041" width="7.796875" style="2" customWidth="1"/>
    <col min="15042" max="15042" width="64.46484375" style="2" customWidth="1"/>
    <col min="15043" max="15043" width="1.53125" style="2" customWidth="1"/>
    <col min="15044" max="15055" width="9.1328125" style="2" customWidth="1"/>
    <col min="15056" max="15059" width="9.796875" style="2" customWidth="1"/>
    <col min="15060" max="15063" width="10.796875" style="2" customWidth="1"/>
    <col min="15064" max="15067" width="11.1328125" style="2" customWidth="1"/>
    <col min="15068" max="15069" width="9.86328125" style="2" customWidth="1"/>
    <col min="15070" max="15071" width="11.1328125" style="2" customWidth="1"/>
    <col min="15072" max="15073" width="9.86328125" style="2" customWidth="1"/>
    <col min="15074" max="15075" width="11.1328125" style="2" customWidth="1"/>
    <col min="15076" max="15077" width="9.86328125" style="2" customWidth="1"/>
    <col min="15078" max="15079" width="11.1328125" style="2" customWidth="1"/>
    <col min="15080" max="15081" width="9.86328125" style="2" customWidth="1"/>
    <col min="15082" max="15083" width="11.1328125" style="2" customWidth="1"/>
    <col min="15084" max="15085" width="9.86328125" style="2" customWidth="1"/>
    <col min="15086" max="15087" width="11.1328125" style="2" customWidth="1"/>
    <col min="15088" max="15089" width="9.86328125" style="2" customWidth="1"/>
    <col min="15090" max="15091" width="11.1328125" style="2" customWidth="1"/>
    <col min="15092" max="15093" width="9.86328125" style="2" customWidth="1"/>
    <col min="15094" max="15095" width="11.1328125" style="2" customWidth="1"/>
    <col min="15096" max="15097" width="9.86328125" style="2" customWidth="1"/>
    <col min="15098" max="15099" width="11.1328125" style="2" customWidth="1"/>
    <col min="15100" max="15101" width="9.86328125" style="2" customWidth="1"/>
    <col min="15102" max="15103" width="11.1328125" style="2" customWidth="1"/>
    <col min="15104" max="15105" width="9.86328125" style="2" customWidth="1"/>
    <col min="15106" max="15108" width="9" style="2" bestFit="1" customWidth="1"/>
    <col min="15109" max="15109" width="9.796875" style="2" customWidth="1"/>
    <col min="15110" max="15112" width="9" style="2" bestFit="1" customWidth="1"/>
    <col min="15113" max="15113" width="9.796875" style="2" customWidth="1"/>
    <col min="15114" max="15114" width="9" style="2" bestFit="1" customWidth="1"/>
    <col min="15115" max="15115" width="9.796875" style="2" bestFit="1" customWidth="1"/>
    <col min="15116" max="15116" width="9" style="2" bestFit="1" customWidth="1"/>
    <col min="15117" max="15117" width="9.796875" style="2" customWidth="1"/>
    <col min="15118" max="15296" width="9.86328125" style="2"/>
    <col min="15297" max="15297" width="7.796875" style="2" customWidth="1"/>
    <col min="15298" max="15298" width="64.46484375" style="2" customWidth="1"/>
    <col min="15299" max="15299" width="1.53125" style="2" customWidth="1"/>
    <col min="15300" max="15311" width="9.1328125" style="2" customWidth="1"/>
    <col min="15312" max="15315" width="9.796875" style="2" customWidth="1"/>
    <col min="15316" max="15319" width="10.796875" style="2" customWidth="1"/>
    <col min="15320" max="15323" width="11.1328125" style="2" customWidth="1"/>
    <col min="15324" max="15325" width="9.86328125" style="2" customWidth="1"/>
    <col min="15326" max="15327" width="11.1328125" style="2" customWidth="1"/>
    <col min="15328" max="15329" width="9.86328125" style="2" customWidth="1"/>
    <col min="15330" max="15331" width="11.1328125" style="2" customWidth="1"/>
    <col min="15332" max="15333" width="9.86328125" style="2" customWidth="1"/>
    <col min="15334" max="15335" width="11.1328125" style="2" customWidth="1"/>
    <col min="15336" max="15337" width="9.86328125" style="2" customWidth="1"/>
    <col min="15338" max="15339" width="11.1328125" style="2" customWidth="1"/>
    <col min="15340" max="15341" width="9.86328125" style="2" customWidth="1"/>
    <col min="15342" max="15343" width="11.1328125" style="2" customWidth="1"/>
    <col min="15344" max="15345" width="9.86328125" style="2" customWidth="1"/>
    <col min="15346" max="15347" width="11.1328125" style="2" customWidth="1"/>
    <col min="15348" max="15349" width="9.86328125" style="2" customWidth="1"/>
    <col min="15350" max="15351" width="11.1328125" style="2" customWidth="1"/>
    <col min="15352" max="15353" width="9.86328125" style="2" customWidth="1"/>
    <col min="15354" max="15355" width="11.1328125" style="2" customWidth="1"/>
    <col min="15356" max="15357" width="9.86328125" style="2" customWidth="1"/>
    <col min="15358" max="15359" width="11.1328125" style="2" customWidth="1"/>
    <col min="15360" max="15361" width="9.86328125" style="2" customWidth="1"/>
    <col min="15362" max="15364" width="9" style="2" bestFit="1" customWidth="1"/>
    <col min="15365" max="15365" width="9.796875" style="2" customWidth="1"/>
    <col min="15366" max="15368" width="9" style="2" bestFit="1" customWidth="1"/>
    <col min="15369" max="15369" width="9.796875" style="2" customWidth="1"/>
    <col min="15370" max="15370" width="9" style="2" bestFit="1" customWidth="1"/>
    <col min="15371" max="15371" width="9.796875" style="2" bestFit="1" customWidth="1"/>
    <col min="15372" max="15372" width="9" style="2" bestFit="1" customWidth="1"/>
    <col min="15373" max="15373" width="9.796875" style="2" customWidth="1"/>
    <col min="15374" max="15552" width="9.86328125" style="2"/>
    <col min="15553" max="15553" width="7.796875" style="2" customWidth="1"/>
    <col min="15554" max="15554" width="64.46484375" style="2" customWidth="1"/>
    <col min="15555" max="15555" width="1.53125" style="2" customWidth="1"/>
    <col min="15556" max="15567" width="9.1328125" style="2" customWidth="1"/>
    <col min="15568" max="15571" width="9.796875" style="2" customWidth="1"/>
    <col min="15572" max="15575" width="10.796875" style="2" customWidth="1"/>
    <col min="15576" max="15579" width="11.1328125" style="2" customWidth="1"/>
    <col min="15580" max="15581" width="9.86328125" style="2" customWidth="1"/>
    <col min="15582" max="15583" width="11.1328125" style="2" customWidth="1"/>
    <col min="15584" max="15585" width="9.86328125" style="2" customWidth="1"/>
    <col min="15586" max="15587" width="11.1328125" style="2" customWidth="1"/>
    <col min="15588" max="15589" width="9.86328125" style="2" customWidth="1"/>
    <col min="15590" max="15591" width="11.1328125" style="2" customWidth="1"/>
    <col min="15592" max="15593" width="9.86328125" style="2" customWidth="1"/>
    <col min="15594" max="15595" width="11.1328125" style="2" customWidth="1"/>
    <col min="15596" max="15597" width="9.86328125" style="2" customWidth="1"/>
    <col min="15598" max="15599" width="11.1328125" style="2" customWidth="1"/>
    <col min="15600" max="15601" width="9.86328125" style="2" customWidth="1"/>
    <col min="15602" max="15603" width="11.1328125" style="2" customWidth="1"/>
    <col min="15604" max="15605" width="9.86328125" style="2" customWidth="1"/>
    <col min="15606" max="15607" width="11.1328125" style="2" customWidth="1"/>
    <col min="15608" max="15609" width="9.86328125" style="2" customWidth="1"/>
    <col min="15610" max="15611" width="11.1328125" style="2" customWidth="1"/>
    <col min="15612" max="15613" width="9.86328125" style="2" customWidth="1"/>
    <col min="15614" max="15615" width="11.1328125" style="2" customWidth="1"/>
    <col min="15616" max="15617" width="9.86328125" style="2" customWidth="1"/>
    <col min="15618" max="15620" width="9" style="2" bestFit="1" customWidth="1"/>
    <col min="15621" max="15621" width="9.796875" style="2" customWidth="1"/>
    <col min="15622" max="15624" width="9" style="2" bestFit="1" customWidth="1"/>
    <col min="15625" max="15625" width="9.796875" style="2" customWidth="1"/>
    <col min="15626" max="15626" width="9" style="2" bestFit="1" customWidth="1"/>
    <col min="15627" max="15627" width="9.796875" style="2" bestFit="1" customWidth="1"/>
    <col min="15628" max="15628" width="9" style="2" bestFit="1" customWidth="1"/>
    <col min="15629" max="15629" width="9.796875" style="2" customWidth="1"/>
    <col min="15630" max="15808" width="9.86328125" style="2"/>
    <col min="15809" max="15809" width="7.796875" style="2" customWidth="1"/>
    <col min="15810" max="15810" width="64.46484375" style="2" customWidth="1"/>
    <col min="15811" max="15811" width="1.53125" style="2" customWidth="1"/>
    <col min="15812" max="15823" width="9.1328125" style="2" customWidth="1"/>
    <col min="15824" max="15827" width="9.796875" style="2" customWidth="1"/>
    <col min="15828" max="15831" width="10.796875" style="2" customWidth="1"/>
    <col min="15832" max="15835" width="11.1328125" style="2" customWidth="1"/>
    <col min="15836" max="15837" width="9.86328125" style="2" customWidth="1"/>
    <col min="15838" max="15839" width="11.1328125" style="2" customWidth="1"/>
    <col min="15840" max="15841" width="9.86328125" style="2" customWidth="1"/>
    <col min="15842" max="15843" width="11.1328125" style="2" customWidth="1"/>
    <col min="15844" max="15845" width="9.86328125" style="2" customWidth="1"/>
    <col min="15846" max="15847" width="11.1328125" style="2" customWidth="1"/>
    <col min="15848" max="15849" width="9.86328125" style="2" customWidth="1"/>
    <col min="15850" max="15851" width="11.1328125" style="2" customWidth="1"/>
    <col min="15852" max="15853" width="9.86328125" style="2" customWidth="1"/>
    <col min="15854" max="15855" width="11.1328125" style="2" customWidth="1"/>
    <col min="15856" max="15857" width="9.86328125" style="2" customWidth="1"/>
    <col min="15858" max="15859" width="11.1328125" style="2" customWidth="1"/>
    <col min="15860" max="15861" width="9.86328125" style="2" customWidth="1"/>
    <col min="15862" max="15863" width="11.1328125" style="2" customWidth="1"/>
    <col min="15864" max="15865" width="9.86328125" style="2" customWidth="1"/>
    <col min="15866" max="15867" width="11.1328125" style="2" customWidth="1"/>
    <col min="15868" max="15869" width="9.86328125" style="2" customWidth="1"/>
    <col min="15870" max="15871" width="11.1328125" style="2" customWidth="1"/>
    <col min="15872" max="15873" width="9.86328125" style="2" customWidth="1"/>
    <col min="15874" max="15876" width="9" style="2" bestFit="1" customWidth="1"/>
    <col min="15877" max="15877" width="9.796875" style="2" customWidth="1"/>
    <col min="15878" max="15880" width="9" style="2" bestFit="1" customWidth="1"/>
    <col min="15881" max="15881" width="9.796875" style="2" customWidth="1"/>
    <col min="15882" max="15882" width="9" style="2" bestFit="1" customWidth="1"/>
    <col min="15883" max="15883" width="9.796875" style="2" bestFit="1" customWidth="1"/>
    <col min="15884" max="15884" width="9" style="2" bestFit="1" customWidth="1"/>
    <col min="15885" max="15885" width="9.796875" style="2" customWidth="1"/>
    <col min="15886" max="16064" width="9.86328125" style="2"/>
    <col min="16065" max="16065" width="7.796875" style="2" customWidth="1"/>
    <col min="16066" max="16066" width="64.46484375" style="2" customWidth="1"/>
    <col min="16067" max="16067" width="1.53125" style="2" customWidth="1"/>
    <col min="16068" max="16079" width="9.1328125" style="2" customWidth="1"/>
    <col min="16080" max="16083" width="9.796875" style="2" customWidth="1"/>
    <col min="16084" max="16087" width="10.796875" style="2" customWidth="1"/>
    <col min="16088" max="16091" width="11.1328125" style="2" customWidth="1"/>
    <col min="16092" max="16093" width="9.86328125" style="2" customWidth="1"/>
    <col min="16094" max="16095" width="11.1328125" style="2" customWidth="1"/>
    <col min="16096" max="16097" width="9.86328125" style="2" customWidth="1"/>
    <col min="16098" max="16099" width="11.1328125" style="2" customWidth="1"/>
    <col min="16100" max="16101" width="9.86328125" style="2" customWidth="1"/>
    <col min="16102" max="16103" width="11.1328125" style="2" customWidth="1"/>
    <col min="16104" max="16105" width="9.86328125" style="2" customWidth="1"/>
    <col min="16106" max="16107" width="11.1328125" style="2" customWidth="1"/>
    <col min="16108" max="16109" width="9.86328125" style="2" customWidth="1"/>
    <col min="16110" max="16111" width="11.1328125" style="2" customWidth="1"/>
    <col min="16112" max="16113" width="9.86328125" style="2" customWidth="1"/>
    <col min="16114" max="16115" width="11.1328125" style="2" customWidth="1"/>
    <col min="16116" max="16117" width="9.86328125" style="2" customWidth="1"/>
    <col min="16118" max="16119" width="11.1328125" style="2" customWidth="1"/>
    <col min="16120" max="16121" width="9.86328125" style="2" customWidth="1"/>
    <col min="16122" max="16123" width="11.1328125" style="2" customWidth="1"/>
    <col min="16124" max="16125" width="9.86328125" style="2" customWidth="1"/>
    <col min="16126" max="16127" width="11.1328125" style="2" customWidth="1"/>
    <col min="16128" max="16129" width="9.86328125" style="2" customWidth="1"/>
    <col min="16130" max="16132" width="9" style="2" bestFit="1" customWidth="1"/>
    <col min="16133" max="16133" width="9.796875" style="2" customWidth="1"/>
    <col min="16134" max="16136" width="9" style="2" bestFit="1" customWidth="1"/>
    <col min="16137" max="16137" width="9.796875" style="2" customWidth="1"/>
    <col min="16138" max="16138" width="9" style="2" bestFit="1" customWidth="1"/>
    <col min="16139" max="16139" width="9.796875" style="2" bestFit="1" customWidth="1"/>
    <col min="16140" max="16140" width="9" style="2" bestFit="1" customWidth="1"/>
    <col min="16141" max="16141" width="9.796875" style="2" customWidth="1"/>
    <col min="16142" max="16384" width="9.86328125" style="2"/>
  </cols>
  <sheetData>
    <row r="1" spans="1:64" x14ac:dyDescent="0.45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06"/>
      <c r="U1" s="3"/>
      <c r="V1" s="3"/>
      <c r="W1" s="74"/>
      <c r="X1" s="74"/>
      <c r="Y1" s="74"/>
      <c r="Z1" s="74"/>
      <c r="AA1" s="3"/>
      <c r="AB1" s="106"/>
      <c r="AC1" s="3"/>
      <c r="AD1" s="3"/>
      <c r="AE1" s="3"/>
      <c r="AF1" s="106"/>
      <c r="AG1" s="3"/>
      <c r="AH1" s="3"/>
      <c r="AI1" s="3"/>
      <c r="AJ1" s="106"/>
      <c r="AK1" s="3"/>
      <c r="AL1" s="3"/>
      <c r="AM1" s="3"/>
      <c r="AN1" s="106"/>
      <c r="AO1" s="3"/>
      <c r="AP1" s="3"/>
      <c r="AQ1" s="3"/>
      <c r="AR1" s="106"/>
      <c r="AS1" s="3"/>
      <c r="AT1" s="3"/>
      <c r="AU1" s="3"/>
      <c r="AV1" s="106"/>
      <c r="AW1" s="3"/>
      <c r="AX1" s="3"/>
      <c r="AY1" s="3"/>
      <c r="AZ1" s="106"/>
      <c r="BA1" s="3"/>
      <c r="BB1" s="3"/>
      <c r="BC1" s="3"/>
      <c r="BD1" s="106"/>
      <c r="BE1" s="3"/>
      <c r="BF1" s="3"/>
      <c r="BG1" s="3"/>
      <c r="BH1" s="106"/>
      <c r="BI1" s="3"/>
      <c r="BJ1" s="3"/>
    </row>
    <row r="2" spans="1:64" ht="20.65" x14ac:dyDescent="0.6">
      <c r="B2" s="5" t="s">
        <v>72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</row>
    <row r="3" spans="1:64" x14ac:dyDescent="0.45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U3" s="4"/>
      <c r="V3" s="4"/>
      <c r="AA3" s="4"/>
      <c r="AC3" s="4"/>
      <c r="AD3" s="4"/>
      <c r="AE3" s="4"/>
      <c r="AG3" s="4"/>
      <c r="AH3" s="4"/>
      <c r="AI3" s="4"/>
      <c r="AK3" s="4"/>
      <c r="AL3" s="4"/>
      <c r="AM3" s="4"/>
      <c r="AO3" s="4"/>
      <c r="AP3" s="4"/>
      <c r="AQ3" s="4"/>
      <c r="AS3" s="4"/>
      <c r="AT3" s="4"/>
      <c r="AU3" s="4"/>
      <c r="AW3" s="4"/>
      <c r="AX3" s="4"/>
      <c r="AY3" s="4"/>
      <c r="BA3" s="4"/>
      <c r="BB3" s="4"/>
      <c r="BC3" s="4"/>
      <c r="BE3" s="4"/>
      <c r="BF3" s="4"/>
      <c r="BG3" s="4"/>
      <c r="BI3" s="4"/>
      <c r="BJ3" s="4"/>
    </row>
    <row r="4" spans="1:64" s="7" customFormat="1" x14ac:dyDescent="0.45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39"/>
      <c r="U4" s="8"/>
      <c r="V4" s="8"/>
      <c r="W4" s="76"/>
      <c r="X4" s="76"/>
      <c r="Y4" s="76"/>
      <c r="Z4" s="76"/>
      <c r="AA4" s="8"/>
      <c r="AB4" s="39"/>
      <c r="AC4" s="8"/>
      <c r="AD4" s="8"/>
      <c r="AE4" s="8"/>
      <c r="AF4" s="39"/>
      <c r="AG4" s="8"/>
      <c r="AH4" s="8"/>
      <c r="AI4" s="8"/>
      <c r="AJ4" s="39"/>
      <c r="AK4" s="8"/>
      <c r="AL4" s="8"/>
      <c r="AM4" s="8"/>
      <c r="AN4" s="39"/>
      <c r="AO4" s="8"/>
      <c r="AP4" s="8"/>
      <c r="AQ4" s="8"/>
      <c r="AR4" s="39"/>
      <c r="AS4" s="8"/>
      <c r="AT4" s="8"/>
      <c r="AU4" s="8"/>
      <c r="AV4" s="39"/>
      <c r="AW4" s="8"/>
      <c r="AX4" s="8"/>
      <c r="AY4" s="8"/>
      <c r="AZ4" s="39"/>
      <c r="BA4" s="8"/>
      <c r="BB4" s="8"/>
      <c r="BC4" s="8"/>
      <c r="BD4" s="39"/>
      <c r="BE4" s="8"/>
      <c r="BF4" s="8"/>
      <c r="BG4" s="8"/>
      <c r="BH4" s="39"/>
      <c r="BI4" s="8"/>
      <c r="BJ4" s="8"/>
    </row>
    <row r="5" spans="1:64" s="7" customFormat="1" x14ac:dyDescent="0.45">
      <c r="B5" s="9"/>
      <c r="C5" s="171">
        <v>2016</v>
      </c>
      <c r="D5" s="172"/>
      <c r="E5" s="172"/>
      <c r="F5" s="173"/>
      <c r="G5" s="171">
        <v>2017</v>
      </c>
      <c r="H5" s="172"/>
      <c r="I5" s="172"/>
      <c r="J5" s="173"/>
      <c r="K5" s="171">
        <v>2018</v>
      </c>
      <c r="L5" s="172"/>
      <c r="M5" s="172"/>
      <c r="N5" s="173"/>
      <c r="O5" s="171">
        <v>2019</v>
      </c>
      <c r="P5" s="172"/>
      <c r="Q5" s="172"/>
      <c r="R5" s="173"/>
      <c r="S5" s="171">
        <v>2020</v>
      </c>
      <c r="T5" s="172"/>
      <c r="U5" s="172"/>
      <c r="V5" s="172"/>
      <c r="W5" s="174" t="s">
        <v>312</v>
      </c>
      <c r="X5" s="175"/>
      <c r="Y5" s="175"/>
      <c r="Z5" s="175"/>
      <c r="AA5" s="172">
        <v>2022</v>
      </c>
      <c r="AB5" s="172"/>
      <c r="AC5" s="172"/>
      <c r="AD5" s="173"/>
      <c r="AE5" s="171">
        <v>2023</v>
      </c>
      <c r="AF5" s="172"/>
      <c r="AG5" s="172"/>
      <c r="AH5" s="173"/>
      <c r="AI5" s="171">
        <v>2024</v>
      </c>
      <c r="AJ5" s="172"/>
      <c r="AK5" s="172"/>
      <c r="AL5" s="173"/>
      <c r="AM5" s="171">
        <v>2025</v>
      </c>
      <c r="AN5" s="172"/>
      <c r="AO5" s="172"/>
      <c r="AP5" s="173"/>
      <c r="AQ5" s="171">
        <v>2026</v>
      </c>
      <c r="AR5" s="172"/>
      <c r="AS5" s="172"/>
      <c r="AT5" s="173"/>
      <c r="AU5" s="171">
        <v>2027</v>
      </c>
      <c r="AV5" s="172"/>
      <c r="AW5" s="172"/>
      <c r="AX5" s="173"/>
      <c r="AY5" s="171">
        <v>2028</v>
      </c>
      <c r="AZ5" s="172"/>
      <c r="BA5" s="172"/>
      <c r="BB5" s="173"/>
      <c r="BC5" s="171">
        <v>2029</v>
      </c>
      <c r="BD5" s="172"/>
      <c r="BE5" s="172"/>
      <c r="BF5" s="173"/>
      <c r="BG5" s="171">
        <v>2030</v>
      </c>
      <c r="BH5" s="172"/>
      <c r="BI5" s="172"/>
      <c r="BJ5" s="173"/>
    </row>
    <row r="6" spans="1:64" s="7" customFormat="1" ht="15.75" thickBot="1" x14ac:dyDescent="0.5">
      <c r="B6" s="10"/>
      <c r="C6" s="11" t="s">
        <v>3</v>
      </c>
      <c r="D6" s="12" t="s">
        <v>4</v>
      </c>
      <c r="E6" s="12" t="s">
        <v>1</v>
      </c>
      <c r="F6" s="13" t="s">
        <v>2</v>
      </c>
      <c r="G6" s="11" t="s">
        <v>3</v>
      </c>
      <c r="H6" s="12" t="s">
        <v>4</v>
      </c>
      <c r="I6" s="12" t="s">
        <v>1</v>
      </c>
      <c r="J6" s="13" t="s">
        <v>2</v>
      </c>
      <c r="K6" s="11" t="s">
        <v>3</v>
      </c>
      <c r="L6" s="12" t="s">
        <v>4</v>
      </c>
      <c r="M6" s="12" t="s">
        <v>1</v>
      </c>
      <c r="N6" s="13" t="s">
        <v>2</v>
      </c>
      <c r="O6" s="11" t="s">
        <v>3</v>
      </c>
      <c r="P6" s="12" t="s">
        <v>4</v>
      </c>
      <c r="Q6" s="12" t="s">
        <v>1</v>
      </c>
      <c r="R6" s="13" t="s">
        <v>2</v>
      </c>
      <c r="S6" s="11" t="s">
        <v>3</v>
      </c>
      <c r="T6" s="12" t="s">
        <v>4</v>
      </c>
      <c r="U6" s="12" t="s">
        <v>1</v>
      </c>
      <c r="V6" s="140" t="s">
        <v>2</v>
      </c>
      <c r="W6" s="146" t="s">
        <v>3</v>
      </c>
      <c r="X6" s="147" t="s">
        <v>4</v>
      </c>
      <c r="Y6" s="147" t="s">
        <v>1</v>
      </c>
      <c r="Z6" s="148" t="s">
        <v>2</v>
      </c>
      <c r="AA6" s="12" t="s">
        <v>3</v>
      </c>
      <c r="AB6" s="12" t="s">
        <v>4</v>
      </c>
      <c r="AC6" s="12" t="s">
        <v>1</v>
      </c>
      <c r="AD6" s="13" t="s">
        <v>2</v>
      </c>
      <c r="AE6" s="11" t="s">
        <v>3</v>
      </c>
      <c r="AF6" s="12" t="s">
        <v>4</v>
      </c>
      <c r="AG6" s="12" t="s">
        <v>1</v>
      </c>
      <c r="AH6" s="13" t="s">
        <v>2</v>
      </c>
      <c r="AI6" s="11" t="s">
        <v>3</v>
      </c>
      <c r="AJ6" s="12" t="s">
        <v>4</v>
      </c>
      <c r="AK6" s="12" t="s">
        <v>1</v>
      </c>
      <c r="AL6" s="13" t="s">
        <v>2</v>
      </c>
      <c r="AM6" s="11" t="s">
        <v>3</v>
      </c>
      <c r="AN6" s="12" t="s">
        <v>4</v>
      </c>
      <c r="AO6" s="12" t="s">
        <v>1</v>
      </c>
      <c r="AP6" s="13" t="s">
        <v>2</v>
      </c>
      <c r="AQ6" s="11" t="s">
        <v>3</v>
      </c>
      <c r="AR6" s="12" t="s">
        <v>4</v>
      </c>
      <c r="AS6" s="12" t="s">
        <v>1</v>
      </c>
      <c r="AT6" s="13" t="s">
        <v>2</v>
      </c>
      <c r="AU6" s="11" t="s">
        <v>3</v>
      </c>
      <c r="AV6" s="12" t="s">
        <v>4</v>
      </c>
      <c r="AW6" s="12" t="s">
        <v>1</v>
      </c>
      <c r="AX6" s="13" t="s">
        <v>2</v>
      </c>
      <c r="AY6" s="11" t="s">
        <v>3</v>
      </c>
      <c r="AZ6" s="12" t="s">
        <v>4</v>
      </c>
      <c r="BA6" s="12" t="s">
        <v>1</v>
      </c>
      <c r="BB6" s="13" t="s">
        <v>2</v>
      </c>
      <c r="BC6" s="11" t="s">
        <v>3</v>
      </c>
      <c r="BD6" s="12" t="s">
        <v>4</v>
      </c>
      <c r="BE6" s="12" t="s">
        <v>1</v>
      </c>
      <c r="BF6" s="13" t="s">
        <v>2</v>
      </c>
      <c r="BG6" s="11" t="s">
        <v>3</v>
      </c>
      <c r="BH6" s="12" t="s">
        <v>4</v>
      </c>
      <c r="BI6" s="12" t="s">
        <v>1</v>
      </c>
      <c r="BJ6" s="13" t="s">
        <v>2</v>
      </c>
    </row>
    <row r="7" spans="1:64" x14ac:dyDescent="0.45">
      <c r="B7" s="7"/>
      <c r="C7" s="17"/>
      <c r="D7" s="15"/>
      <c r="E7" s="15"/>
      <c r="F7" s="16"/>
      <c r="G7" s="17"/>
      <c r="H7" s="15"/>
      <c r="I7" s="15"/>
      <c r="J7" s="15"/>
      <c r="K7" s="43"/>
      <c r="L7" s="44"/>
      <c r="M7" s="44"/>
      <c r="N7" s="45"/>
      <c r="O7" s="44"/>
      <c r="P7" s="44"/>
      <c r="Q7" s="44"/>
      <c r="R7" s="44"/>
      <c r="S7" s="43"/>
      <c r="T7" s="107"/>
      <c r="U7" s="44"/>
      <c r="V7" s="44"/>
      <c r="W7" s="149"/>
      <c r="X7" s="79"/>
      <c r="Y7" s="79"/>
      <c r="Z7" s="150"/>
      <c r="AA7" s="44"/>
      <c r="AB7" s="107"/>
      <c r="AC7" s="44"/>
      <c r="AD7" s="45"/>
      <c r="AE7" s="43"/>
      <c r="AF7" s="107"/>
      <c r="AG7" s="44"/>
      <c r="AH7" s="45"/>
      <c r="AI7" s="43"/>
      <c r="AJ7" s="107"/>
      <c r="AK7" s="44"/>
      <c r="AL7" s="45"/>
      <c r="AM7" s="43"/>
      <c r="AN7" s="107"/>
      <c r="AO7" s="44"/>
      <c r="AP7" s="45"/>
      <c r="AQ7" s="43"/>
      <c r="AR7" s="107"/>
      <c r="AS7" s="44"/>
      <c r="AT7" s="45"/>
      <c r="AU7" s="43"/>
      <c r="AV7" s="107"/>
      <c r="AW7" s="44"/>
      <c r="AX7" s="45"/>
      <c r="AY7" s="43"/>
      <c r="AZ7" s="107"/>
      <c r="BA7" s="44"/>
      <c r="BB7" s="45"/>
      <c r="BC7" s="43"/>
      <c r="BD7" s="107"/>
      <c r="BE7" s="44"/>
      <c r="BF7" s="45"/>
      <c r="BG7" s="43"/>
      <c r="BH7" s="107"/>
      <c r="BI7" s="44"/>
      <c r="BJ7" s="45"/>
    </row>
    <row r="8" spans="1:64" s="7" customFormat="1" x14ac:dyDescent="0.45">
      <c r="B8" s="22" t="s">
        <v>75</v>
      </c>
      <c r="C8" s="20"/>
      <c r="D8" s="19"/>
      <c r="E8" s="19"/>
      <c r="F8" s="21"/>
      <c r="G8" s="86">
        <f>G10</f>
        <v>19338</v>
      </c>
      <c r="H8" s="80">
        <f t="shared" ref="H8:J8" si="0">H10</f>
        <v>29009</v>
      </c>
      <c r="I8" s="80">
        <f t="shared" si="0"/>
        <v>49075</v>
      </c>
      <c r="J8" s="87">
        <f t="shared" si="0"/>
        <v>42195</v>
      </c>
      <c r="K8" s="86">
        <f>K10</f>
        <v>16598</v>
      </c>
      <c r="L8" s="80">
        <f t="shared" ref="L8:N8" si="1">L10</f>
        <v>32799</v>
      </c>
      <c r="M8" s="80">
        <f t="shared" si="1"/>
        <v>82504</v>
      </c>
      <c r="N8" s="87">
        <f t="shared" si="1"/>
        <v>31216</v>
      </c>
      <c r="O8" s="80">
        <f>O10</f>
        <v>25765</v>
      </c>
      <c r="P8" s="80">
        <f t="shared" ref="P8:U8" si="2">P10</f>
        <v>33050</v>
      </c>
      <c r="Q8" s="80">
        <f t="shared" si="2"/>
        <v>70928</v>
      </c>
      <c r="R8" s="80">
        <f>R10</f>
        <v>28182</v>
      </c>
      <c r="S8" s="114">
        <f>S10</f>
        <v>15195</v>
      </c>
      <c r="T8" s="104">
        <f t="shared" si="2"/>
        <v>0</v>
      </c>
      <c r="U8" s="80">
        <f t="shared" si="2"/>
        <v>2136</v>
      </c>
      <c r="V8" s="80">
        <f>V10</f>
        <v>10797</v>
      </c>
      <c r="W8" s="86">
        <f>W10</f>
        <v>11223</v>
      </c>
      <c r="X8" s="80">
        <f t="shared" ref="X8:Y8" si="3">X10</f>
        <v>0</v>
      </c>
      <c r="Y8" s="80">
        <f t="shared" si="3"/>
        <v>0</v>
      </c>
      <c r="Z8" s="87">
        <f>Z10</f>
        <v>0</v>
      </c>
      <c r="AA8" s="141"/>
      <c r="AB8" s="104"/>
      <c r="AC8" s="80"/>
      <c r="AD8" s="87"/>
      <c r="AE8" s="114"/>
      <c r="AF8" s="104"/>
      <c r="AG8" s="80"/>
      <c r="AH8" s="87"/>
      <c r="AI8" s="114"/>
      <c r="AJ8" s="104"/>
      <c r="AK8" s="80"/>
      <c r="AL8" s="87"/>
      <c r="AM8" s="114"/>
      <c r="AN8" s="104"/>
      <c r="AO8" s="80"/>
      <c r="AP8" s="87"/>
      <c r="AQ8" s="114"/>
      <c r="AR8" s="104"/>
      <c r="AS8" s="80"/>
      <c r="AT8" s="87"/>
      <c r="AU8" s="114"/>
      <c r="AV8" s="104"/>
      <c r="AW8" s="80"/>
      <c r="AX8" s="87"/>
      <c r="AY8" s="114"/>
      <c r="AZ8" s="104"/>
      <c r="BA8" s="80"/>
      <c r="BB8" s="87"/>
      <c r="BC8" s="114"/>
      <c r="BD8" s="104"/>
      <c r="BE8" s="80"/>
      <c r="BF8" s="87"/>
      <c r="BG8" s="114"/>
      <c r="BH8" s="104"/>
      <c r="BI8" s="80"/>
      <c r="BJ8" s="87"/>
      <c r="BK8" s="154"/>
      <c r="BL8" s="153"/>
    </row>
    <row r="9" spans="1:64" s="7" customFormat="1" x14ac:dyDescent="0.45">
      <c r="B9" s="27"/>
      <c r="C9" s="20"/>
      <c r="D9" s="19"/>
      <c r="E9" s="19"/>
      <c r="F9" s="21"/>
      <c r="G9" s="19"/>
      <c r="H9" s="19"/>
      <c r="I9" s="19"/>
      <c r="J9" s="19"/>
      <c r="K9" s="86"/>
      <c r="L9" s="80"/>
      <c r="M9" s="80"/>
      <c r="N9" s="87"/>
      <c r="O9" s="80"/>
      <c r="P9" s="80"/>
      <c r="Q9" s="80"/>
      <c r="R9" s="80"/>
      <c r="S9" s="114"/>
      <c r="T9" s="104"/>
      <c r="U9" s="19"/>
      <c r="V9" s="19"/>
      <c r="W9" s="86"/>
      <c r="X9" s="80"/>
      <c r="Y9" s="80"/>
      <c r="Z9" s="87"/>
      <c r="AA9" s="141"/>
      <c r="AB9" s="104"/>
      <c r="AC9" s="19"/>
      <c r="AD9" s="21"/>
      <c r="AE9" s="114"/>
      <c r="AF9" s="104"/>
      <c r="AG9" s="19"/>
      <c r="AH9" s="21"/>
      <c r="AI9" s="114"/>
      <c r="AJ9" s="104"/>
      <c r="AK9" s="19"/>
      <c r="AL9" s="21"/>
      <c r="AM9" s="114"/>
      <c r="AN9" s="104"/>
      <c r="AO9" s="19"/>
      <c r="AP9" s="21"/>
      <c r="AQ9" s="114"/>
      <c r="AR9" s="104"/>
      <c r="AS9" s="19"/>
      <c r="AT9" s="21"/>
      <c r="AU9" s="114"/>
      <c r="AV9" s="104"/>
      <c r="AW9" s="19"/>
      <c r="AX9" s="21"/>
      <c r="AY9" s="114"/>
      <c r="AZ9" s="104"/>
      <c r="BA9" s="19"/>
      <c r="BB9" s="21"/>
      <c r="BC9" s="114"/>
      <c r="BD9" s="104"/>
      <c r="BE9" s="19"/>
      <c r="BF9" s="21"/>
      <c r="BG9" s="114"/>
      <c r="BH9" s="104"/>
      <c r="BI9" s="19"/>
      <c r="BJ9" s="21"/>
    </row>
    <row r="10" spans="1:64" s="7" customFormat="1" x14ac:dyDescent="0.45">
      <c r="B10" s="29" t="s">
        <v>76</v>
      </c>
      <c r="G10" s="86">
        <f>SUM(G11:G12)</f>
        <v>19338</v>
      </c>
      <c r="H10" s="80">
        <f t="shared" ref="H10:J10" si="4">SUM(H11:H12)</f>
        <v>29009</v>
      </c>
      <c r="I10" s="80">
        <f t="shared" si="4"/>
        <v>49075</v>
      </c>
      <c r="J10" s="87">
        <f t="shared" si="4"/>
        <v>42195</v>
      </c>
      <c r="K10" s="86">
        <f>SUM(K11:K12)</f>
        <v>16598</v>
      </c>
      <c r="L10" s="80">
        <f t="shared" ref="L10:N10" si="5">SUM(L11:L12)</f>
        <v>32799</v>
      </c>
      <c r="M10" s="80">
        <f t="shared" si="5"/>
        <v>82504</v>
      </c>
      <c r="N10" s="87">
        <f t="shared" si="5"/>
        <v>31216</v>
      </c>
      <c r="O10" s="80">
        <f>O13</f>
        <v>25765</v>
      </c>
      <c r="P10" s="80">
        <f t="shared" ref="P10:V10" si="6">P13</f>
        <v>33050</v>
      </c>
      <c r="Q10" s="80">
        <f t="shared" si="6"/>
        <v>70928</v>
      </c>
      <c r="R10" s="80">
        <f t="shared" si="6"/>
        <v>28182</v>
      </c>
      <c r="S10" s="114">
        <f>S13</f>
        <v>15195</v>
      </c>
      <c r="T10" s="104">
        <f>T13</f>
        <v>0</v>
      </c>
      <c r="U10" s="80">
        <f t="shared" si="6"/>
        <v>2136</v>
      </c>
      <c r="V10" s="80">
        <f t="shared" si="6"/>
        <v>10797</v>
      </c>
      <c r="W10" s="86">
        <f>W13</f>
        <v>11223</v>
      </c>
      <c r="X10" s="80">
        <f>X13</f>
        <v>0</v>
      </c>
      <c r="Y10" s="80">
        <f t="shared" ref="Y10:Z10" si="7">Y13</f>
        <v>0</v>
      </c>
      <c r="Z10" s="87">
        <f t="shared" si="7"/>
        <v>0</v>
      </c>
      <c r="AA10" s="141"/>
      <c r="AB10" s="104"/>
      <c r="AC10" s="80"/>
      <c r="AD10" s="87"/>
      <c r="AE10" s="114"/>
      <c r="AF10" s="104"/>
      <c r="AG10" s="80"/>
      <c r="AH10" s="87"/>
      <c r="AI10" s="114"/>
      <c r="AJ10" s="104"/>
      <c r="AK10" s="80"/>
      <c r="AL10" s="87"/>
      <c r="AM10" s="114"/>
      <c r="AN10" s="104"/>
      <c r="AO10" s="80"/>
      <c r="AP10" s="87"/>
      <c r="AQ10" s="114"/>
      <c r="AR10" s="104"/>
      <c r="AS10" s="80"/>
      <c r="AT10" s="87"/>
      <c r="AU10" s="114"/>
      <c r="AV10" s="104"/>
      <c r="AW10" s="80"/>
      <c r="AX10" s="87"/>
      <c r="AY10" s="114"/>
      <c r="AZ10" s="104"/>
      <c r="BA10" s="80"/>
      <c r="BB10" s="87"/>
      <c r="BC10" s="114"/>
      <c r="BD10" s="104"/>
      <c r="BE10" s="80"/>
      <c r="BF10" s="87"/>
      <c r="BG10" s="114"/>
      <c r="BH10" s="104"/>
      <c r="BI10" s="80"/>
      <c r="BJ10" s="87"/>
    </row>
    <row r="11" spans="1:64" s="7" customFormat="1" x14ac:dyDescent="0.45">
      <c r="B11" s="26" t="s">
        <v>77</v>
      </c>
      <c r="G11" s="24">
        <v>7813</v>
      </c>
      <c r="H11" s="23">
        <v>13074</v>
      </c>
      <c r="I11" s="23">
        <v>26699</v>
      </c>
      <c r="J11" s="25">
        <v>21696</v>
      </c>
      <c r="K11" s="88">
        <v>8813</v>
      </c>
      <c r="L11" s="81">
        <v>16736</v>
      </c>
      <c r="M11" s="81">
        <v>41839</v>
      </c>
      <c r="N11" s="89">
        <v>20037</v>
      </c>
      <c r="O11" s="81">
        <v>14312</v>
      </c>
      <c r="P11" s="81">
        <v>17467</v>
      </c>
      <c r="Q11" s="81">
        <v>37105</v>
      </c>
      <c r="R11" s="81">
        <v>15907</v>
      </c>
      <c r="S11" s="115">
        <v>8734</v>
      </c>
      <c r="T11" s="105">
        <v>0</v>
      </c>
      <c r="U11" s="23">
        <v>1300</v>
      </c>
      <c r="V11" s="23">
        <v>6035</v>
      </c>
      <c r="W11" s="88">
        <v>6323</v>
      </c>
      <c r="X11" s="81"/>
      <c r="Y11" s="81"/>
      <c r="Z11" s="89"/>
      <c r="AA11" s="142"/>
      <c r="AB11" s="105"/>
      <c r="AC11" s="23"/>
      <c r="AD11" s="25"/>
      <c r="AE11" s="115"/>
      <c r="AF11" s="105"/>
      <c r="AG11" s="23"/>
      <c r="AH11" s="25"/>
      <c r="AI11" s="115"/>
      <c r="AJ11" s="105"/>
      <c r="AK11" s="23"/>
      <c r="AL11" s="25"/>
      <c r="AM11" s="115"/>
      <c r="AN11" s="105"/>
      <c r="AO11" s="23"/>
      <c r="AP11" s="25"/>
      <c r="AQ11" s="115"/>
      <c r="AR11" s="105"/>
      <c r="AS11" s="23"/>
      <c r="AT11" s="25"/>
      <c r="AU11" s="115"/>
      <c r="AV11" s="105"/>
      <c r="AW11" s="23"/>
      <c r="AX11" s="25"/>
      <c r="AY11" s="115"/>
      <c r="AZ11" s="105"/>
      <c r="BA11" s="23"/>
      <c r="BB11" s="25"/>
      <c r="BC11" s="115"/>
      <c r="BD11" s="105"/>
      <c r="BE11" s="23"/>
      <c r="BF11" s="25"/>
      <c r="BG11" s="115"/>
      <c r="BH11" s="105"/>
      <c r="BI11" s="23"/>
      <c r="BJ11" s="25"/>
    </row>
    <row r="12" spans="1:64" s="7" customFormat="1" x14ac:dyDescent="0.45">
      <c r="B12" s="26" t="s">
        <v>78</v>
      </c>
      <c r="G12" s="24">
        <v>11525</v>
      </c>
      <c r="H12" s="23">
        <v>15935</v>
      </c>
      <c r="I12" s="23">
        <v>22376</v>
      </c>
      <c r="J12" s="25">
        <v>20499</v>
      </c>
      <c r="K12" s="88">
        <v>7785</v>
      </c>
      <c r="L12" s="81">
        <v>16063</v>
      </c>
      <c r="M12" s="81">
        <v>40665</v>
      </c>
      <c r="N12" s="89">
        <v>11179</v>
      </c>
      <c r="O12" s="81">
        <v>11453</v>
      </c>
      <c r="P12" s="81">
        <v>15583</v>
      </c>
      <c r="Q12" s="81">
        <v>33823</v>
      </c>
      <c r="R12" s="81">
        <v>12275</v>
      </c>
      <c r="S12" s="115">
        <v>6461</v>
      </c>
      <c r="T12" s="105">
        <v>0</v>
      </c>
      <c r="U12" s="23">
        <v>836</v>
      </c>
      <c r="V12" s="23">
        <v>4762</v>
      </c>
      <c r="W12" s="88">
        <v>4900</v>
      </c>
      <c r="X12" s="81"/>
      <c r="Y12" s="81"/>
      <c r="Z12" s="89"/>
      <c r="AA12" s="142"/>
      <c r="AB12" s="105"/>
      <c r="AC12" s="23"/>
      <c r="AD12" s="25"/>
      <c r="AE12" s="115"/>
      <c r="AF12" s="105"/>
      <c r="AG12" s="23"/>
      <c r="AH12" s="25"/>
      <c r="AI12" s="115"/>
      <c r="AJ12" s="105"/>
      <c r="AK12" s="23"/>
      <c r="AL12" s="25"/>
      <c r="AM12" s="115"/>
      <c r="AN12" s="105"/>
      <c r="AO12" s="23"/>
      <c r="AP12" s="25"/>
      <c r="AQ12" s="115"/>
      <c r="AR12" s="105"/>
      <c r="AS12" s="23"/>
      <c r="AT12" s="25"/>
      <c r="AU12" s="115"/>
      <c r="AV12" s="105"/>
      <c r="AW12" s="23"/>
      <c r="AX12" s="25"/>
      <c r="AY12" s="115"/>
      <c r="AZ12" s="105"/>
      <c r="BA12" s="23"/>
      <c r="BB12" s="25"/>
      <c r="BC12" s="115"/>
      <c r="BD12" s="105"/>
      <c r="BE12" s="23"/>
      <c r="BF12" s="25"/>
      <c r="BG12" s="115"/>
      <c r="BH12" s="105"/>
      <c r="BI12" s="23"/>
      <c r="BJ12" s="25"/>
    </row>
    <row r="13" spans="1:64" s="7" customFormat="1" x14ac:dyDescent="0.45">
      <c r="B13" s="26" t="s">
        <v>81</v>
      </c>
      <c r="G13" s="88">
        <f>SUM(G11:G12)</f>
        <v>19338</v>
      </c>
      <c r="H13" s="81">
        <f t="shared" ref="H13:J13" si="8">SUM(H11:H12)</f>
        <v>29009</v>
      </c>
      <c r="I13" s="81">
        <f t="shared" si="8"/>
        <v>49075</v>
      </c>
      <c r="J13" s="89">
        <f t="shared" si="8"/>
        <v>42195</v>
      </c>
      <c r="K13" s="88">
        <f>SUM(K11:K12)</f>
        <v>16598</v>
      </c>
      <c r="L13" s="81">
        <f t="shared" ref="L13:N13" si="9">SUM(L11:L12)</f>
        <v>32799</v>
      </c>
      <c r="M13" s="81">
        <f t="shared" si="9"/>
        <v>82504</v>
      </c>
      <c r="N13" s="89">
        <f t="shared" si="9"/>
        <v>31216</v>
      </c>
      <c r="O13" s="81">
        <f>SUM(O11:O12)</f>
        <v>25765</v>
      </c>
      <c r="P13" s="81">
        <f>SUM(P11:P12)</f>
        <v>33050</v>
      </c>
      <c r="Q13" s="81">
        <f t="shared" ref="Q13" si="10">SUM(Q11:Q12)</f>
        <v>70928</v>
      </c>
      <c r="R13" s="81">
        <f t="shared" ref="R13" si="11">SUM(R11:R12)</f>
        <v>28182</v>
      </c>
      <c r="S13" s="115">
        <f>SUM(S11:S12)</f>
        <v>15195</v>
      </c>
      <c r="T13" s="105">
        <v>0</v>
      </c>
      <c r="U13" s="81">
        <f t="shared" ref="U13" si="12">SUM(U11:U12)</f>
        <v>2136</v>
      </c>
      <c r="V13" s="81">
        <f t="shared" ref="V13" si="13">SUM(V11:V12)</f>
        <v>10797</v>
      </c>
      <c r="W13" s="88">
        <f>SUM(W11:W12)</f>
        <v>11223</v>
      </c>
      <c r="X13" s="81"/>
      <c r="Y13" s="81"/>
      <c r="Z13" s="89"/>
      <c r="AA13" s="142"/>
      <c r="AB13" s="105"/>
      <c r="AC13" s="81"/>
      <c r="AD13" s="89"/>
      <c r="AE13" s="115"/>
      <c r="AF13" s="105"/>
      <c r="AG13" s="81"/>
      <c r="AH13" s="89"/>
      <c r="AI13" s="115"/>
      <c r="AJ13" s="105"/>
      <c r="AK13" s="81"/>
      <c r="AL13" s="89"/>
      <c r="AM13" s="115"/>
      <c r="AN13" s="105"/>
      <c r="AO13" s="81"/>
      <c r="AP13" s="89"/>
      <c r="AQ13" s="115"/>
      <c r="AR13" s="105"/>
      <c r="AS13" s="81"/>
      <c r="AT13" s="89"/>
      <c r="AU13" s="115"/>
      <c r="AV13" s="105"/>
      <c r="AW13" s="81"/>
      <c r="AX13" s="89"/>
      <c r="AY13" s="115"/>
      <c r="AZ13" s="105"/>
      <c r="BA13" s="81"/>
      <c r="BB13" s="89"/>
      <c r="BC13" s="115"/>
      <c r="BD13" s="105"/>
      <c r="BE13" s="81"/>
      <c r="BF13" s="89"/>
      <c r="BG13" s="115"/>
      <c r="BH13" s="105"/>
      <c r="BI13" s="81"/>
      <c r="BJ13" s="89"/>
    </row>
    <row r="14" spans="1:64" s="7" customFormat="1" x14ac:dyDescent="0.45">
      <c r="B14" s="26"/>
      <c r="C14" s="24"/>
      <c r="D14" s="23"/>
      <c r="E14" s="23"/>
      <c r="F14" s="25"/>
      <c r="G14" s="23"/>
      <c r="H14" s="23"/>
      <c r="I14" s="23"/>
      <c r="J14" s="23"/>
      <c r="K14" s="88"/>
      <c r="L14" s="81"/>
      <c r="M14" s="81"/>
      <c r="N14" s="89"/>
      <c r="O14" s="81"/>
      <c r="P14" s="81"/>
      <c r="Q14" s="81"/>
      <c r="R14" s="81"/>
      <c r="S14" s="115"/>
      <c r="T14" s="105"/>
      <c r="U14" s="23"/>
      <c r="V14" s="23"/>
      <c r="W14" s="88"/>
      <c r="X14" s="81"/>
      <c r="Y14" s="81"/>
      <c r="Z14" s="89"/>
      <c r="AA14" s="142"/>
      <c r="AB14" s="105"/>
      <c r="AC14" s="23"/>
      <c r="AD14" s="25"/>
      <c r="AE14" s="115"/>
      <c r="AF14" s="105"/>
      <c r="AG14" s="23"/>
      <c r="AH14" s="25"/>
      <c r="AI14" s="115"/>
      <c r="AJ14" s="105"/>
      <c r="AK14" s="23"/>
      <c r="AL14" s="25"/>
      <c r="AM14" s="115"/>
      <c r="AN14" s="105"/>
      <c r="AO14" s="23"/>
      <c r="AP14" s="25"/>
      <c r="AQ14" s="115"/>
      <c r="AR14" s="105"/>
      <c r="AS14" s="23"/>
      <c r="AT14" s="25"/>
      <c r="AU14" s="115"/>
      <c r="AV14" s="105"/>
      <c r="AW14" s="23"/>
      <c r="AX14" s="25"/>
      <c r="AY14" s="115"/>
      <c r="AZ14" s="105"/>
      <c r="BA14" s="23"/>
      <c r="BB14" s="25"/>
      <c r="BC14" s="115"/>
      <c r="BD14" s="105"/>
      <c r="BE14" s="23"/>
      <c r="BF14" s="25"/>
      <c r="BG14" s="115"/>
      <c r="BH14" s="105"/>
      <c r="BI14" s="23"/>
      <c r="BJ14" s="25"/>
    </row>
    <row r="15" spans="1:64" s="7" customFormat="1" x14ac:dyDescent="0.45">
      <c r="B15" s="29" t="s">
        <v>288</v>
      </c>
      <c r="C15" s="20"/>
      <c r="D15" s="19"/>
      <c r="E15" s="19"/>
      <c r="F15" s="21"/>
      <c r="G15" s="19"/>
      <c r="H15" s="19"/>
      <c r="I15" s="19"/>
      <c r="J15" s="19"/>
      <c r="K15" s="86">
        <f>SUM(K16:K17)</f>
        <v>16598</v>
      </c>
      <c r="L15" s="80">
        <f t="shared" ref="L15:N15" si="14">SUM(L16:L17)</f>
        <v>32799</v>
      </c>
      <c r="M15" s="80">
        <f t="shared" si="14"/>
        <v>82504</v>
      </c>
      <c r="N15" s="87">
        <f t="shared" si="14"/>
        <v>31216</v>
      </c>
      <c r="O15" s="80">
        <f>SUM(O16:O17)</f>
        <v>25765</v>
      </c>
      <c r="P15" s="80">
        <f t="shared" ref="P15" si="15">SUM(P16:P17)</f>
        <v>33050</v>
      </c>
      <c r="Q15" s="80">
        <f t="shared" ref="Q15" si="16">SUM(Q16:Q17)</f>
        <v>70928</v>
      </c>
      <c r="R15" s="80">
        <f t="shared" ref="R15" si="17">SUM(R16:R17)</f>
        <v>28182</v>
      </c>
      <c r="S15" s="86">
        <f>SUM(S16:S17)</f>
        <v>15195</v>
      </c>
      <c r="T15" s="99">
        <f>SUM(T16:T17)</f>
        <v>0</v>
      </c>
      <c r="U15" s="80">
        <f t="shared" ref="U15" si="18">SUM(U16:U17)</f>
        <v>2136</v>
      </c>
      <c r="V15" s="80">
        <f t="shared" ref="V15" si="19">SUM(V16:V17)</f>
        <v>10797</v>
      </c>
      <c r="W15" s="86">
        <f>SUM(W16:W17)</f>
        <v>11223</v>
      </c>
      <c r="X15" s="80">
        <f>SUM(X16:X17)</f>
        <v>0</v>
      </c>
      <c r="Y15" s="80">
        <f t="shared" ref="Y15:Z15" si="20">SUM(Y16:Y17)</f>
        <v>0</v>
      </c>
      <c r="Z15" s="87">
        <f t="shared" si="20"/>
        <v>0</v>
      </c>
      <c r="AA15" s="80"/>
      <c r="AB15" s="99"/>
      <c r="AC15" s="80"/>
      <c r="AD15" s="87"/>
      <c r="AE15" s="86"/>
      <c r="AF15" s="99"/>
      <c r="AG15" s="80"/>
      <c r="AH15" s="87"/>
      <c r="AI15" s="86"/>
      <c r="AJ15" s="99"/>
      <c r="AK15" s="80"/>
      <c r="AL15" s="87"/>
      <c r="AM15" s="86"/>
      <c r="AN15" s="99"/>
      <c r="AO15" s="80"/>
      <c r="AP15" s="87"/>
      <c r="AQ15" s="86"/>
      <c r="AR15" s="99"/>
      <c r="AS15" s="80"/>
      <c r="AT15" s="87"/>
      <c r="AU15" s="86"/>
      <c r="AV15" s="99"/>
      <c r="AW15" s="80"/>
      <c r="AX15" s="87"/>
      <c r="AY15" s="86"/>
      <c r="AZ15" s="99"/>
      <c r="BA15" s="80"/>
      <c r="BB15" s="87"/>
      <c r="BC15" s="86"/>
      <c r="BD15" s="99"/>
      <c r="BE15" s="80"/>
      <c r="BF15" s="87"/>
      <c r="BG15" s="86"/>
      <c r="BH15" s="99"/>
      <c r="BI15" s="80"/>
      <c r="BJ15" s="87"/>
    </row>
    <row r="16" spans="1:64" s="7" customFormat="1" x14ac:dyDescent="0.45">
      <c r="B16" s="27" t="s">
        <v>287</v>
      </c>
      <c r="C16" s="24"/>
      <c r="D16" s="23"/>
      <c r="E16" s="23"/>
      <c r="F16" s="25"/>
      <c r="G16" s="23"/>
      <c r="H16" s="23"/>
      <c r="I16" s="23"/>
      <c r="J16" s="23"/>
      <c r="K16" s="88">
        <f>K20</f>
        <v>5871</v>
      </c>
      <c r="L16" s="81">
        <f t="shared" ref="L16:N16" si="21">L20</f>
        <v>6242</v>
      </c>
      <c r="M16" s="81">
        <f t="shared" si="21"/>
        <v>6454</v>
      </c>
      <c r="N16" s="89">
        <f t="shared" si="21"/>
        <v>3185</v>
      </c>
      <c r="O16" s="81">
        <f>O20</f>
        <v>4167</v>
      </c>
      <c r="P16" s="81">
        <f t="shared" ref="P16:R16" si="22">P20</f>
        <v>4200</v>
      </c>
      <c r="Q16" s="81">
        <f t="shared" si="22"/>
        <v>4259</v>
      </c>
      <c r="R16" s="81">
        <f t="shared" si="22"/>
        <v>4642</v>
      </c>
      <c r="S16" s="88">
        <f>S20</f>
        <v>3230</v>
      </c>
      <c r="T16" s="98">
        <f t="shared" ref="T16" si="23">T20</f>
        <v>0</v>
      </c>
      <c r="U16" s="98">
        <f t="shared" ref="U16:Z16" si="24">U20</f>
        <v>0</v>
      </c>
      <c r="V16" s="98">
        <f t="shared" si="24"/>
        <v>466</v>
      </c>
      <c r="W16" s="88">
        <f t="shared" si="24"/>
        <v>585</v>
      </c>
      <c r="X16" s="81">
        <f t="shared" si="24"/>
        <v>0</v>
      </c>
      <c r="Y16" s="81">
        <f t="shared" si="24"/>
        <v>0</v>
      </c>
      <c r="Z16" s="89">
        <f t="shared" si="24"/>
        <v>0</v>
      </c>
      <c r="AA16" s="81"/>
      <c r="AB16" s="98"/>
      <c r="AC16" s="98"/>
      <c r="AD16" s="89"/>
      <c r="AE16" s="88"/>
      <c r="AF16" s="98"/>
      <c r="AG16" s="98"/>
      <c r="AH16" s="89"/>
      <c r="AI16" s="88"/>
      <c r="AJ16" s="98"/>
      <c r="AK16" s="98"/>
      <c r="AL16" s="89"/>
      <c r="AM16" s="88"/>
      <c r="AN16" s="98"/>
      <c r="AO16" s="98"/>
      <c r="AP16" s="89"/>
      <c r="AQ16" s="88"/>
      <c r="AR16" s="98"/>
      <c r="AS16" s="98"/>
      <c r="AT16" s="89"/>
      <c r="AU16" s="88"/>
      <c r="AV16" s="98"/>
      <c r="AW16" s="98"/>
      <c r="AX16" s="89"/>
      <c r="AY16" s="88"/>
      <c r="AZ16" s="98"/>
      <c r="BA16" s="98"/>
      <c r="BB16" s="89"/>
      <c r="BC16" s="88"/>
      <c r="BD16" s="98"/>
      <c r="BE16" s="98"/>
      <c r="BF16" s="89"/>
      <c r="BG16" s="88"/>
      <c r="BH16" s="98"/>
      <c r="BI16" s="98"/>
      <c r="BJ16" s="89"/>
    </row>
    <row r="17" spans="2:62" s="7" customFormat="1" x14ac:dyDescent="0.45">
      <c r="B17" s="27" t="s">
        <v>308</v>
      </c>
      <c r="C17" s="24"/>
      <c r="D17" s="23"/>
      <c r="E17" s="23"/>
      <c r="F17" s="25"/>
      <c r="G17" s="23"/>
      <c r="H17" s="23"/>
      <c r="I17" s="23"/>
      <c r="J17" s="23"/>
      <c r="K17" s="88">
        <f>K21+K22+K23</f>
        <v>10727</v>
      </c>
      <c r="L17" s="81">
        <f t="shared" ref="L17:M17" si="25">L21+L22+L23</f>
        <v>26557</v>
      </c>
      <c r="M17" s="81">
        <f t="shared" si="25"/>
        <v>76050</v>
      </c>
      <c r="N17" s="89">
        <f>N21+N22+N23</f>
        <v>28031</v>
      </c>
      <c r="O17" s="81">
        <f>O21+O22+O23</f>
        <v>21598</v>
      </c>
      <c r="P17" s="81">
        <f t="shared" ref="P17:Q17" si="26">P21+P22+P23</f>
        <v>28850</v>
      </c>
      <c r="Q17" s="81">
        <f t="shared" si="26"/>
        <v>66669</v>
      </c>
      <c r="R17" s="81">
        <f>R21+R22+R23</f>
        <v>23540</v>
      </c>
      <c r="S17" s="88">
        <f>S21+S22+S23</f>
        <v>11965</v>
      </c>
      <c r="T17" s="98">
        <f t="shared" ref="T17" si="27">T21+T22+T23</f>
        <v>0</v>
      </c>
      <c r="U17" s="81">
        <f>U21+U22+U23</f>
        <v>2136</v>
      </c>
      <c r="V17" s="81">
        <f>V21+V22+V23</f>
        <v>10331</v>
      </c>
      <c r="W17" s="88">
        <f>W21+W22+W23</f>
        <v>10638</v>
      </c>
      <c r="X17" s="81">
        <f t="shared" ref="X17" si="28">X21+X22+X23</f>
        <v>0</v>
      </c>
      <c r="Y17" s="81">
        <f>Y21+Y22+Y23</f>
        <v>0</v>
      </c>
      <c r="Z17" s="89">
        <f>Z21+Z22+Z23</f>
        <v>0</v>
      </c>
      <c r="AA17" s="81"/>
      <c r="AB17" s="98"/>
      <c r="AC17" s="81"/>
      <c r="AD17" s="89"/>
      <c r="AE17" s="88"/>
      <c r="AF17" s="98"/>
      <c r="AG17" s="81"/>
      <c r="AH17" s="89"/>
      <c r="AI17" s="88"/>
      <c r="AJ17" s="98"/>
      <c r="AK17" s="81"/>
      <c r="AL17" s="89"/>
      <c r="AM17" s="88"/>
      <c r="AN17" s="98"/>
      <c r="AO17" s="81"/>
      <c r="AP17" s="89"/>
      <c r="AQ17" s="88"/>
      <c r="AR17" s="98"/>
      <c r="AS17" s="81"/>
      <c r="AT17" s="89"/>
      <c r="AU17" s="88"/>
      <c r="AV17" s="98"/>
      <c r="AW17" s="81"/>
      <c r="AX17" s="89"/>
      <c r="AY17" s="88"/>
      <c r="AZ17" s="98"/>
      <c r="BA17" s="81"/>
      <c r="BB17" s="89"/>
      <c r="BC17" s="88"/>
      <c r="BD17" s="98"/>
      <c r="BE17" s="81"/>
      <c r="BF17" s="89"/>
      <c r="BG17" s="88"/>
      <c r="BH17" s="98"/>
      <c r="BI17" s="81"/>
      <c r="BJ17" s="89"/>
    </row>
    <row r="18" spans="2:62" s="7" customFormat="1" x14ac:dyDescent="0.45">
      <c r="B18" s="26"/>
      <c r="C18" s="24"/>
      <c r="D18" s="23"/>
      <c r="E18" s="23"/>
      <c r="F18" s="25"/>
      <c r="G18" s="23"/>
      <c r="H18" s="23"/>
      <c r="I18" s="23"/>
      <c r="J18" s="23"/>
      <c r="K18" s="88"/>
      <c r="L18" s="81"/>
      <c r="M18" s="81"/>
      <c r="N18" s="89"/>
      <c r="O18" s="81"/>
      <c r="P18" s="81"/>
      <c r="Q18" s="81"/>
      <c r="R18" s="81"/>
      <c r="S18" s="115"/>
      <c r="T18" s="105"/>
      <c r="U18" s="23"/>
      <c r="V18" s="23"/>
      <c r="W18" s="88"/>
      <c r="X18" s="81"/>
      <c r="Y18" s="81"/>
      <c r="Z18" s="89"/>
      <c r="AA18" s="142"/>
      <c r="AB18" s="105"/>
      <c r="AC18" s="23"/>
      <c r="AD18" s="25"/>
      <c r="AE18" s="115"/>
      <c r="AF18" s="105"/>
      <c r="AG18" s="23"/>
      <c r="AH18" s="25"/>
      <c r="AI18" s="115"/>
      <c r="AJ18" s="105"/>
      <c r="AK18" s="23"/>
      <c r="AL18" s="25"/>
      <c r="AM18" s="115"/>
      <c r="AN18" s="105"/>
      <c r="AO18" s="23"/>
      <c r="AP18" s="25"/>
      <c r="AQ18" s="115"/>
      <c r="AR18" s="105"/>
      <c r="AS18" s="23"/>
      <c r="AT18" s="25"/>
      <c r="AU18" s="115"/>
      <c r="AV18" s="105"/>
      <c r="AW18" s="23"/>
      <c r="AX18" s="25"/>
      <c r="AY18" s="115"/>
      <c r="AZ18" s="105"/>
      <c r="BA18" s="23"/>
      <c r="BB18" s="25"/>
      <c r="BC18" s="115"/>
      <c r="BD18" s="105"/>
      <c r="BE18" s="23"/>
      <c r="BF18" s="25"/>
      <c r="BG18" s="115"/>
      <c r="BH18" s="105"/>
      <c r="BI18" s="23"/>
      <c r="BJ18" s="25"/>
    </row>
    <row r="19" spans="2:62" s="7" customFormat="1" x14ac:dyDescent="0.45">
      <c r="B19" s="29" t="s">
        <v>84</v>
      </c>
      <c r="C19" s="20"/>
      <c r="D19" s="19"/>
      <c r="E19" s="19"/>
      <c r="F19" s="21"/>
      <c r="G19" s="19"/>
      <c r="H19" s="19"/>
      <c r="I19" s="19"/>
      <c r="J19" s="19"/>
      <c r="K19" s="86">
        <f>SUM(K20:K23)</f>
        <v>16598</v>
      </c>
      <c r="L19" s="80">
        <f>SUM(L20:L23)</f>
        <v>32799</v>
      </c>
      <c r="M19" s="80">
        <f>SUM(M20:M23)</f>
        <v>82504</v>
      </c>
      <c r="N19" s="87">
        <f>SUM(N20:N23)</f>
        <v>31216</v>
      </c>
      <c r="O19" s="80">
        <f>SUM(O20:O23)</f>
        <v>25765</v>
      </c>
      <c r="P19" s="80">
        <f t="shared" ref="P19:V19" si="29">SUM(P20:P23)</f>
        <v>33050</v>
      </c>
      <c r="Q19" s="80">
        <f t="shared" si="29"/>
        <v>70928</v>
      </c>
      <c r="R19" s="80">
        <f t="shared" si="29"/>
        <v>28182</v>
      </c>
      <c r="S19" s="114">
        <f>SUM(S20:S23)</f>
        <v>15195</v>
      </c>
      <c r="T19" s="104">
        <f>SUM(T20:T23)</f>
        <v>0</v>
      </c>
      <c r="U19" s="80">
        <f t="shared" si="29"/>
        <v>2136</v>
      </c>
      <c r="V19" s="80">
        <f t="shared" si="29"/>
        <v>10797</v>
      </c>
      <c r="W19" s="86">
        <f>SUM(W20:W23)</f>
        <v>11223</v>
      </c>
      <c r="X19" s="80">
        <f>SUM(X20:X23)</f>
        <v>0</v>
      </c>
      <c r="Y19" s="80">
        <f t="shared" ref="Y19:Z19" si="30">SUM(Y20:Y23)</f>
        <v>0</v>
      </c>
      <c r="Z19" s="87">
        <f t="shared" si="30"/>
        <v>0</v>
      </c>
      <c r="AA19" s="141"/>
      <c r="AB19" s="104"/>
      <c r="AC19" s="80"/>
      <c r="AD19" s="87"/>
      <c r="AE19" s="114"/>
      <c r="AF19" s="104"/>
      <c r="AG19" s="80"/>
      <c r="AH19" s="87"/>
      <c r="AI19" s="114"/>
      <c r="AJ19" s="104"/>
      <c r="AK19" s="80"/>
      <c r="AL19" s="87"/>
      <c r="AM19" s="114"/>
      <c r="AN19" s="104"/>
      <c r="AO19" s="80"/>
      <c r="AP19" s="87"/>
      <c r="AQ19" s="114"/>
      <c r="AR19" s="104"/>
      <c r="AS19" s="80"/>
      <c r="AT19" s="87"/>
      <c r="AU19" s="114"/>
      <c r="AV19" s="104"/>
      <c r="AW19" s="80"/>
      <c r="AX19" s="87"/>
      <c r="AY19" s="114"/>
      <c r="AZ19" s="104"/>
      <c r="BA19" s="80"/>
      <c r="BB19" s="87"/>
      <c r="BC19" s="114"/>
      <c r="BD19" s="104"/>
      <c r="BE19" s="80"/>
      <c r="BF19" s="87"/>
      <c r="BG19" s="114"/>
      <c r="BH19" s="104"/>
      <c r="BI19" s="80"/>
      <c r="BJ19" s="87"/>
    </row>
    <row r="20" spans="2:62" x14ac:dyDescent="0.45">
      <c r="B20" s="27" t="s">
        <v>82</v>
      </c>
      <c r="C20" s="24"/>
      <c r="D20" s="23"/>
      <c r="E20" s="23"/>
      <c r="F20" s="25"/>
      <c r="G20" s="23"/>
      <c r="H20" s="23"/>
      <c r="I20" s="23"/>
      <c r="J20" s="23"/>
      <c r="K20" s="92">
        <v>5871</v>
      </c>
      <c r="L20" s="75">
        <v>6242</v>
      </c>
      <c r="M20" s="75">
        <v>6454</v>
      </c>
      <c r="N20" s="130">
        <v>3185</v>
      </c>
      <c r="O20" s="81">
        <v>4167</v>
      </c>
      <c r="P20" s="81">
        <v>4200</v>
      </c>
      <c r="Q20" s="81">
        <v>4259</v>
      </c>
      <c r="R20" s="81">
        <v>4642</v>
      </c>
      <c r="S20" s="115">
        <v>3230</v>
      </c>
      <c r="T20" s="105">
        <v>0</v>
      </c>
      <c r="U20" s="23">
        <v>0</v>
      </c>
      <c r="V20" s="23">
        <v>466</v>
      </c>
      <c r="W20" s="88">
        <v>585</v>
      </c>
      <c r="X20" s="81"/>
      <c r="Y20" s="81"/>
      <c r="Z20" s="89"/>
      <c r="AA20" s="142"/>
      <c r="AB20" s="105"/>
      <c r="AC20" s="23"/>
      <c r="AD20" s="25"/>
      <c r="AE20" s="115"/>
      <c r="AF20" s="105"/>
      <c r="AG20" s="23"/>
      <c r="AH20" s="25"/>
      <c r="AI20" s="115"/>
      <c r="AJ20" s="105"/>
      <c r="AK20" s="23"/>
      <c r="AL20" s="25"/>
      <c r="AM20" s="115"/>
      <c r="AN20" s="105"/>
      <c r="AO20" s="23"/>
      <c r="AP20" s="25"/>
      <c r="AQ20" s="115"/>
      <c r="AR20" s="105"/>
      <c r="AS20" s="23"/>
      <c r="AT20" s="25"/>
      <c r="AU20" s="115"/>
      <c r="AV20" s="105"/>
      <c r="AW20" s="23"/>
      <c r="AX20" s="25"/>
      <c r="AY20" s="115"/>
      <c r="AZ20" s="105"/>
      <c r="BA20" s="23"/>
      <c r="BB20" s="25"/>
      <c r="BC20" s="115"/>
      <c r="BD20" s="105"/>
      <c r="BE20" s="23"/>
      <c r="BF20" s="25"/>
      <c r="BG20" s="115"/>
      <c r="BH20" s="105"/>
      <c r="BI20" s="23"/>
      <c r="BJ20" s="25"/>
    </row>
    <row r="21" spans="2:62" x14ac:dyDescent="0.45">
      <c r="B21" s="27" t="s">
        <v>10</v>
      </c>
      <c r="C21" s="24"/>
      <c r="D21" s="23"/>
      <c r="E21" s="23"/>
      <c r="F21" s="25"/>
      <c r="G21" s="23"/>
      <c r="H21" s="23"/>
      <c r="I21" s="23"/>
      <c r="J21" s="23"/>
      <c r="K21" s="92">
        <v>138</v>
      </c>
      <c r="L21" s="75">
        <v>298</v>
      </c>
      <c r="M21" s="75">
        <v>1312</v>
      </c>
      <c r="N21" s="130">
        <v>1355</v>
      </c>
      <c r="O21" s="81">
        <v>1343</v>
      </c>
      <c r="P21" s="81">
        <v>949</v>
      </c>
      <c r="Q21" s="81">
        <v>1335</v>
      </c>
      <c r="R21" s="81">
        <v>1023</v>
      </c>
      <c r="S21" s="115">
        <v>717</v>
      </c>
      <c r="T21" s="105">
        <v>0</v>
      </c>
      <c r="U21" s="23">
        <v>3</v>
      </c>
      <c r="V21" s="23">
        <v>648</v>
      </c>
      <c r="W21" s="88">
        <v>847</v>
      </c>
      <c r="X21" s="81"/>
      <c r="Y21" s="81"/>
      <c r="Z21" s="89"/>
      <c r="AA21" s="142"/>
      <c r="AB21" s="105"/>
      <c r="AC21" s="23"/>
      <c r="AD21" s="25"/>
      <c r="AE21" s="115"/>
      <c r="AF21" s="105"/>
      <c r="AG21" s="23"/>
      <c r="AH21" s="25"/>
      <c r="AI21" s="115"/>
      <c r="AJ21" s="105"/>
      <c r="AK21" s="23"/>
      <c r="AL21" s="25"/>
      <c r="AM21" s="115"/>
      <c r="AN21" s="105"/>
      <c r="AO21" s="23"/>
      <c r="AP21" s="25"/>
      <c r="AQ21" s="115"/>
      <c r="AR21" s="105"/>
      <c r="AS21" s="23"/>
      <c r="AT21" s="25"/>
      <c r="AU21" s="115"/>
      <c r="AV21" s="105"/>
      <c r="AW21" s="23"/>
      <c r="AX21" s="25"/>
      <c r="AY21" s="115"/>
      <c r="AZ21" s="105"/>
      <c r="BA21" s="23"/>
      <c r="BB21" s="25"/>
      <c r="BC21" s="115"/>
      <c r="BD21" s="105"/>
      <c r="BE21" s="23"/>
      <c r="BF21" s="25"/>
      <c r="BG21" s="115"/>
      <c r="BH21" s="105"/>
      <c r="BI21" s="23"/>
      <c r="BJ21" s="25"/>
    </row>
    <row r="22" spans="2:62" x14ac:dyDescent="0.45">
      <c r="B22" s="27" t="s">
        <v>83</v>
      </c>
      <c r="C22" s="24"/>
      <c r="D22" s="23"/>
      <c r="E22" s="23"/>
      <c r="F22" s="25"/>
      <c r="G22" s="23"/>
      <c r="H22" s="23"/>
      <c r="I22" s="23"/>
      <c r="J22" s="23"/>
      <c r="K22" s="118">
        <v>0</v>
      </c>
      <c r="L22" s="75">
        <v>14081</v>
      </c>
      <c r="M22" s="75">
        <v>59836</v>
      </c>
      <c r="N22" s="130">
        <v>16015</v>
      </c>
      <c r="O22" s="81">
        <v>9240</v>
      </c>
      <c r="P22" s="81">
        <v>16907</v>
      </c>
      <c r="Q22" s="81">
        <v>54747</v>
      </c>
      <c r="R22" s="81">
        <v>9833</v>
      </c>
      <c r="S22" s="115">
        <v>4299</v>
      </c>
      <c r="T22" s="105">
        <v>0</v>
      </c>
      <c r="U22" s="23">
        <v>0</v>
      </c>
      <c r="V22" s="23">
        <v>289</v>
      </c>
      <c r="W22" s="88">
        <v>940</v>
      </c>
      <c r="X22" s="81"/>
      <c r="Y22" s="81"/>
      <c r="Z22" s="89"/>
      <c r="AA22" s="142"/>
      <c r="AB22" s="105"/>
      <c r="AC22" s="23"/>
      <c r="AD22" s="25"/>
      <c r="AE22" s="115"/>
      <c r="AF22" s="105"/>
      <c r="AG22" s="23"/>
      <c r="AH22" s="25"/>
      <c r="AI22" s="115"/>
      <c r="AJ22" s="105"/>
      <c r="AK22" s="23"/>
      <c r="AL22" s="25"/>
      <c r="AM22" s="115"/>
      <c r="AN22" s="105"/>
      <c r="AO22" s="23"/>
      <c r="AP22" s="25"/>
      <c r="AQ22" s="115"/>
      <c r="AR22" s="105"/>
      <c r="AS22" s="23"/>
      <c r="AT22" s="25"/>
      <c r="AU22" s="115"/>
      <c r="AV22" s="105"/>
      <c r="AW22" s="23"/>
      <c r="AX22" s="25"/>
      <c r="AY22" s="115"/>
      <c r="AZ22" s="105"/>
      <c r="BA22" s="23"/>
      <c r="BB22" s="25"/>
      <c r="BC22" s="115"/>
      <c r="BD22" s="105"/>
      <c r="BE22" s="23"/>
      <c r="BF22" s="25"/>
      <c r="BG22" s="115"/>
      <c r="BH22" s="105"/>
      <c r="BI22" s="23"/>
      <c r="BJ22" s="25"/>
    </row>
    <row r="23" spans="2:62" x14ac:dyDescent="0.45">
      <c r="B23" s="27" t="s">
        <v>28</v>
      </c>
      <c r="C23" s="24"/>
      <c r="D23" s="23"/>
      <c r="E23" s="23"/>
      <c r="F23" s="25"/>
      <c r="G23" s="23"/>
      <c r="H23" s="23"/>
      <c r="I23" s="23"/>
      <c r="J23" s="23"/>
      <c r="K23" s="88">
        <v>10589</v>
      </c>
      <c r="L23" s="81">
        <v>12178</v>
      </c>
      <c r="M23" s="81">
        <v>14902</v>
      </c>
      <c r="N23" s="89">
        <v>10661</v>
      </c>
      <c r="O23" s="81">
        <v>11015</v>
      </c>
      <c r="P23" s="81">
        <v>10994</v>
      </c>
      <c r="Q23" s="81">
        <v>10587</v>
      </c>
      <c r="R23" s="81">
        <v>12684</v>
      </c>
      <c r="S23" s="115">
        <v>6949</v>
      </c>
      <c r="T23" s="105">
        <v>0</v>
      </c>
      <c r="U23" s="23">
        <v>2133</v>
      </c>
      <c r="V23" s="23">
        <v>9394</v>
      </c>
      <c r="W23" s="88">
        <v>8851</v>
      </c>
      <c r="X23" s="81"/>
      <c r="Y23" s="81"/>
      <c r="Z23" s="89"/>
      <c r="AA23" s="142"/>
      <c r="AB23" s="105"/>
      <c r="AC23" s="23"/>
      <c r="AD23" s="25"/>
      <c r="AE23" s="115"/>
      <c r="AF23" s="105"/>
      <c r="AG23" s="23"/>
      <c r="AH23" s="25"/>
      <c r="AI23" s="115"/>
      <c r="AJ23" s="105"/>
      <c r="AK23" s="23"/>
      <c r="AL23" s="25"/>
      <c r="AM23" s="115"/>
      <c r="AN23" s="105"/>
      <c r="AO23" s="23"/>
      <c r="AP23" s="25"/>
      <c r="AQ23" s="115"/>
      <c r="AR23" s="105"/>
      <c r="AS23" s="23"/>
      <c r="AT23" s="25"/>
      <c r="AU23" s="115"/>
      <c r="AV23" s="105"/>
      <c r="AW23" s="23"/>
      <c r="AX23" s="25"/>
      <c r="AY23" s="115"/>
      <c r="AZ23" s="105"/>
      <c r="BA23" s="23"/>
      <c r="BB23" s="25"/>
      <c r="BC23" s="115"/>
      <c r="BD23" s="105"/>
      <c r="BE23" s="23"/>
      <c r="BF23" s="25"/>
      <c r="BG23" s="115"/>
      <c r="BH23" s="105"/>
      <c r="BI23" s="23"/>
      <c r="BJ23" s="25"/>
    </row>
    <row r="24" spans="2:62" x14ac:dyDescent="0.45">
      <c r="B24" s="27"/>
      <c r="C24" s="24"/>
      <c r="D24" s="23"/>
      <c r="E24" s="23"/>
      <c r="F24" s="25"/>
      <c r="G24" s="23"/>
      <c r="H24" s="23"/>
      <c r="I24" s="23"/>
      <c r="J24" s="23"/>
      <c r="K24" s="88"/>
      <c r="L24" s="81"/>
      <c r="M24" s="81"/>
      <c r="N24" s="89"/>
      <c r="O24" s="81"/>
      <c r="P24" s="81"/>
      <c r="Q24" s="81"/>
      <c r="R24" s="81"/>
      <c r="S24" s="115"/>
      <c r="T24" s="105"/>
      <c r="U24" s="23"/>
      <c r="V24" s="23"/>
      <c r="W24" s="88"/>
      <c r="X24" s="81"/>
      <c r="Y24" s="81"/>
      <c r="Z24" s="89"/>
      <c r="AA24" s="142"/>
      <c r="AB24" s="105"/>
      <c r="AC24" s="23"/>
      <c r="AD24" s="25"/>
      <c r="AE24" s="115"/>
      <c r="AF24" s="105"/>
      <c r="AG24" s="23"/>
      <c r="AH24" s="25"/>
      <c r="AI24" s="115"/>
      <c r="AJ24" s="105"/>
      <c r="AK24" s="23"/>
      <c r="AL24" s="25"/>
      <c r="AM24" s="115"/>
      <c r="AN24" s="105"/>
      <c r="AO24" s="23"/>
      <c r="AP24" s="25"/>
      <c r="AQ24" s="115"/>
      <c r="AR24" s="105"/>
      <c r="AS24" s="23"/>
      <c r="AT24" s="25"/>
      <c r="AU24" s="115"/>
      <c r="AV24" s="105"/>
      <c r="AW24" s="23"/>
      <c r="AX24" s="25"/>
      <c r="AY24" s="115"/>
      <c r="AZ24" s="105"/>
      <c r="BA24" s="23"/>
      <c r="BB24" s="25"/>
      <c r="BC24" s="115"/>
      <c r="BD24" s="105"/>
      <c r="BE24" s="23"/>
      <c r="BF24" s="25"/>
      <c r="BG24" s="115"/>
      <c r="BH24" s="105"/>
      <c r="BI24" s="23"/>
      <c r="BJ24" s="25"/>
    </row>
    <row r="25" spans="2:62" s="7" customFormat="1" x14ac:dyDescent="0.45">
      <c r="B25" s="29" t="s">
        <v>13</v>
      </c>
      <c r="C25" s="20"/>
      <c r="D25" s="19"/>
      <c r="E25" s="19"/>
      <c r="F25" s="21"/>
      <c r="G25" s="19"/>
      <c r="H25" s="19"/>
      <c r="I25" s="19"/>
      <c r="J25" s="19"/>
      <c r="K25" s="86">
        <f>SUM(K26:K37)</f>
        <v>16598</v>
      </c>
      <c r="L25" s="80">
        <f>SUM(L26:L37)</f>
        <v>32799</v>
      </c>
      <c r="M25" s="80">
        <f t="shared" ref="M25" si="31">SUM(M26:M37)</f>
        <v>82504</v>
      </c>
      <c r="N25" s="87">
        <f t="shared" ref="N25" si="32">SUM(N26:N37)</f>
        <v>31216</v>
      </c>
      <c r="O25" s="80">
        <f>SUM(O26:O37)</f>
        <v>25765</v>
      </c>
      <c r="P25" s="80">
        <f>SUM(P26:P37)</f>
        <v>33050</v>
      </c>
      <c r="Q25" s="80">
        <f t="shared" ref="Q25" si="33">SUM(Q26:Q37)</f>
        <v>70928</v>
      </c>
      <c r="R25" s="80">
        <f t="shared" ref="R25" si="34">SUM(R26:R37)</f>
        <v>28182</v>
      </c>
      <c r="S25" s="86">
        <f>SUM(S26:S37)</f>
        <v>15195</v>
      </c>
      <c r="T25" s="99">
        <f>SUM(T26:T37)</f>
        <v>0</v>
      </c>
      <c r="U25" s="80">
        <f t="shared" ref="U25:V25" si="35">SUM(U26:U37)</f>
        <v>2136</v>
      </c>
      <c r="V25" s="80">
        <f t="shared" si="35"/>
        <v>10797</v>
      </c>
      <c r="W25" s="86">
        <f>SUM(W26:W37)</f>
        <v>11223</v>
      </c>
      <c r="X25" s="80">
        <f>SUM(X26:X37)</f>
        <v>0</v>
      </c>
      <c r="Y25" s="80">
        <f t="shared" ref="Y25:Z25" si="36">SUM(Y26:Y37)</f>
        <v>0</v>
      </c>
      <c r="Z25" s="87">
        <f t="shared" si="36"/>
        <v>0</v>
      </c>
      <c r="AA25" s="80"/>
      <c r="AB25" s="99"/>
      <c r="AC25" s="80"/>
      <c r="AD25" s="87"/>
      <c r="AE25" s="86"/>
      <c r="AF25" s="99"/>
      <c r="AG25" s="80"/>
      <c r="AH25" s="87"/>
      <c r="AI25" s="86"/>
      <c r="AJ25" s="99"/>
      <c r="AK25" s="80"/>
      <c r="AL25" s="87"/>
      <c r="AM25" s="86"/>
      <c r="AN25" s="99"/>
      <c r="AO25" s="80"/>
      <c r="AP25" s="87"/>
      <c r="AQ25" s="86"/>
      <c r="AR25" s="99"/>
      <c r="AS25" s="80"/>
      <c r="AT25" s="87"/>
      <c r="AU25" s="86"/>
      <c r="AV25" s="99"/>
      <c r="AW25" s="80"/>
      <c r="AX25" s="87"/>
      <c r="AY25" s="86"/>
      <c r="AZ25" s="99"/>
      <c r="BA25" s="80"/>
      <c r="BB25" s="87"/>
      <c r="BC25" s="86"/>
      <c r="BD25" s="99"/>
      <c r="BE25" s="80"/>
      <c r="BF25" s="87"/>
      <c r="BG25" s="86"/>
      <c r="BH25" s="99"/>
      <c r="BI25" s="80"/>
      <c r="BJ25" s="87"/>
    </row>
    <row r="26" spans="2:62" x14ac:dyDescent="0.45">
      <c r="B26" s="27" t="s">
        <v>14</v>
      </c>
      <c r="C26" s="24"/>
      <c r="D26" s="23"/>
      <c r="E26" s="23"/>
      <c r="F26" s="25"/>
      <c r="G26" s="23"/>
      <c r="H26" s="23"/>
      <c r="I26" s="23"/>
      <c r="J26" s="23"/>
      <c r="K26" s="92">
        <v>5031</v>
      </c>
      <c r="L26" s="81"/>
      <c r="M26" s="81"/>
      <c r="N26" s="89"/>
      <c r="O26" s="75">
        <v>7929</v>
      </c>
      <c r="P26" s="81"/>
      <c r="Q26" s="81"/>
      <c r="R26" s="81"/>
      <c r="S26" s="88">
        <v>3975</v>
      </c>
      <c r="T26" s="81"/>
      <c r="U26" s="81"/>
      <c r="V26" s="81"/>
      <c r="W26" s="88">
        <v>3573</v>
      </c>
      <c r="X26" s="81"/>
      <c r="Y26" s="81"/>
      <c r="Z26" s="89"/>
      <c r="AA26" s="81"/>
      <c r="AB26" s="81"/>
      <c r="AC26" s="81"/>
      <c r="AD26" s="89"/>
      <c r="AE26" s="88"/>
      <c r="AF26" s="81"/>
      <c r="AG26" s="81"/>
      <c r="AH26" s="89"/>
      <c r="AI26" s="88"/>
      <c r="AJ26" s="81"/>
      <c r="AK26" s="81"/>
      <c r="AL26" s="89"/>
      <c r="AM26" s="88"/>
      <c r="AN26" s="81"/>
      <c r="AO26" s="81"/>
      <c r="AP26" s="89"/>
      <c r="AQ26" s="88"/>
      <c r="AR26" s="81"/>
      <c r="AS26" s="81"/>
      <c r="AT26" s="89"/>
      <c r="AU26" s="88"/>
      <c r="AV26" s="81"/>
      <c r="AW26" s="81"/>
      <c r="AX26" s="89"/>
      <c r="AY26" s="88"/>
      <c r="AZ26" s="81"/>
      <c r="BA26" s="81"/>
      <c r="BB26" s="89"/>
      <c r="BC26" s="88"/>
      <c r="BD26" s="81"/>
      <c r="BE26" s="81"/>
      <c r="BF26" s="89"/>
      <c r="BG26" s="88"/>
      <c r="BH26" s="81"/>
      <c r="BI26" s="81"/>
      <c r="BJ26" s="89"/>
    </row>
    <row r="27" spans="2:62" x14ac:dyDescent="0.45">
      <c r="B27" s="27" t="s">
        <v>15</v>
      </c>
      <c r="C27" s="24"/>
      <c r="D27" s="23"/>
      <c r="E27" s="23"/>
      <c r="F27" s="25"/>
      <c r="G27" s="23"/>
      <c r="H27" s="23"/>
      <c r="I27" s="23"/>
      <c r="J27" s="23"/>
      <c r="K27" s="92">
        <v>5259</v>
      </c>
      <c r="L27" s="81"/>
      <c r="M27" s="81"/>
      <c r="N27" s="89"/>
      <c r="O27" s="75">
        <v>5581</v>
      </c>
      <c r="P27" s="81"/>
      <c r="Q27" s="81"/>
      <c r="R27" s="81"/>
      <c r="S27" s="88">
        <v>7346</v>
      </c>
      <c r="T27" s="81"/>
      <c r="U27" s="81"/>
      <c r="V27" s="81"/>
      <c r="W27" s="88">
        <v>3903</v>
      </c>
      <c r="X27" s="81"/>
      <c r="Y27" s="81"/>
      <c r="Z27" s="89"/>
      <c r="AA27" s="81"/>
      <c r="AB27" s="81"/>
      <c r="AC27" s="81"/>
      <c r="AD27" s="89"/>
      <c r="AE27" s="88"/>
      <c r="AF27" s="81"/>
      <c r="AG27" s="81"/>
      <c r="AH27" s="89"/>
      <c r="AI27" s="88"/>
      <c r="AJ27" s="81"/>
      <c r="AK27" s="81"/>
      <c r="AL27" s="89"/>
      <c r="AM27" s="88"/>
      <c r="AN27" s="81"/>
      <c r="AO27" s="81"/>
      <c r="AP27" s="89"/>
      <c r="AQ27" s="88"/>
      <c r="AR27" s="81"/>
      <c r="AS27" s="81"/>
      <c r="AT27" s="89"/>
      <c r="AU27" s="88"/>
      <c r="AV27" s="81"/>
      <c r="AW27" s="81"/>
      <c r="AX27" s="89"/>
      <c r="AY27" s="88"/>
      <c r="AZ27" s="81"/>
      <c r="BA27" s="81"/>
      <c r="BB27" s="89"/>
      <c r="BC27" s="88"/>
      <c r="BD27" s="81"/>
      <c r="BE27" s="81"/>
      <c r="BF27" s="89"/>
      <c r="BG27" s="88"/>
      <c r="BH27" s="81"/>
      <c r="BI27" s="81"/>
      <c r="BJ27" s="89"/>
    </row>
    <row r="28" spans="2:62" x14ac:dyDescent="0.45">
      <c r="B28" s="27" t="s">
        <v>16</v>
      </c>
      <c r="C28" s="24"/>
      <c r="D28" s="23"/>
      <c r="E28" s="23"/>
      <c r="F28" s="25"/>
      <c r="G28" s="23"/>
      <c r="H28" s="23"/>
      <c r="I28" s="23"/>
      <c r="J28" s="23"/>
      <c r="K28" s="92">
        <v>6308</v>
      </c>
      <c r="L28" s="81"/>
      <c r="M28" s="81"/>
      <c r="N28" s="89"/>
      <c r="O28" s="75">
        <v>12255</v>
      </c>
      <c r="P28" s="81"/>
      <c r="Q28" s="81"/>
      <c r="R28" s="81"/>
      <c r="S28" s="88">
        <v>3874</v>
      </c>
      <c r="T28" s="81"/>
      <c r="U28" s="81"/>
      <c r="V28" s="81"/>
      <c r="W28" s="88">
        <v>3747</v>
      </c>
      <c r="X28" s="81"/>
      <c r="Y28" s="81"/>
      <c r="Z28" s="89"/>
      <c r="AA28" s="81"/>
      <c r="AB28" s="81"/>
      <c r="AC28" s="81"/>
      <c r="AD28" s="89"/>
      <c r="AE28" s="88"/>
      <c r="AF28" s="81"/>
      <c r="AG28" s="81"/>
      <c r="AH28" s="89"/>
      <c r="AI28" s="88"/>
      <c r="AJ28" s="81"/>
      <c r="AK28" s="81"/>
      <c r="AL28" s="89"/>
      <c r="AM28" s="88"/>
      <c r="AN28" s="81"/>
      <c r="AO28" s="81"/>
      <c r="AP28" s="89"/>
      <c r="AQ28" s="88"/>
      <c r="AR28" s="81"/>
      <c r="AS28" s="81"/>
      <c r="AT28" s="89"/>
      <c r="AU28" s="88"/>
      <c r="AV28" s="81"/>
      <c r="AW28" s="81"/>
      <c r="AX28" s="89"/>
      <c r="AY28" s="88"/>
      <c r="AZ28" s="81"/>
      <c r="BA28" s="81"/>
      <c r="BB28" s="89"/>
      <c r="BC28" s="88"/>
      <c r="BD28" s="81"/>
      <c r="BE28" s="81"/>
      <c r="BF28" s="89"/>
      <c r="BG28" s="88"/>
      <c r="BH28" s="81"/>
      <c r="BI28" s="81"/>
      <c r="BJ28" s="89"/>
    </row>
    <row r="29" spans="2:62" x14ac:dyDescent="0.45">
      <c r="B29" s="27" t="s">
        <v>17</v>
      </c>
      <c r="C29" s="24"/>
      <c r="D29" s="23"/>
      <c r="E29" s="23"/>
      <c r="F29" s="25"/>
      <c r="G29" s="23"/>
      <c r="H29" s="23"/>
      <c r="I29" s="23"/>
      <c r="J29" s="23"/>
      <c r="K29" s="88"/>
      <c r="L29" s="75">
        <v>11398</v>
      </c>
      <c r="M29" s="81"/>
      <c r="N29" s="89"/>
      <c r="O29" s="81"/>
      <c r="P29" s="75">
        <v>11239</v>
      </c>
      <c r="Q29" s="81"/>
      <c r="R29" s="81"/>
      <c r="S29" s="88"/>
      <c r="T29" s="81">
        <v>0</v>
      </c>
      <c r="U29" s="81"/>
      <c r="V29" s="81"/>
      <c r="W29" s="88"/>
      <c r="X29" s="81"/>
      <c r="Y29" s="81"/>
      <c r="Z29" s="89"/>
      <c r="AA29" s="81"/>
      <c r="AB29" s="81"/>
      <c r="AC29" s="81"/>
      <c r="AD29" s="89"/>
      <c r="AE29" s="88"/>
      <c r="AF29" s="81"/>
      <c r="AG29" s="81"/>
      <c r="AH29" s="89"/>
      <c r="AI29" s="88"/>
      <c r="AJ29" s="81"/>
      <c r="AK29" s="81"/>
      <c r="AL29" s="89"/>
      <c r="AM29" s="88"/>
      <c r="AN29" s="81"/>
      <c r="AO29" s="81"/>
      <c r="AP29" s="89"/>
      <c r="AQ29" s="88"/>
      <c r="AR29" s="81"/>
      <c r="AS29" s="81"/>
      <c r="AT29" s="89"/>
      <c r="AU29" s="88"/>
      <c r="AV29" s="81"/>
      <c r="AW29" s="81"/>
      <c r="AX29" s="89"/>
      <c r="AY29" s="88"/>
      <c r="AZ29" s="81"/>
      <c r="BA29" s="81"/>
      <c r="BB29" s="89"/>
      <c r="BC29" s="88"/>
      <c r="BD29" s="81"/>
      <c r="BE29" s="81"/>
      <c r="BF29" s="89"/>
      <c r="BG29" s="88"/>
      <c r="BH29" s="81"/>
      <c r="BI29" s="81"/>
      <c r="BJ29" s="89"/>
    </row>
    <row r="30" spans="2:62" x14ac:dyDescent="0.45">
      <c r="B30" s="27" t="s">
        <v>18</v>
      </c>
      <c r="C30" s="24"/>
      <c r="D30" s="23"/>
      <c r="E30" s="23"/>
      <c r="F30" s="25"/>
      <c r="G30" s="23"/>
      <c r="H30" s="23"/>
      <c r="I30" s="23"/>
      <c r="J30" s="23"/>
      <c r="K30" s="88"/>
      <c r="L30" s="75">
        <v>7428</v>
      </c>
      <c r="M30" s="81"/>
      <c r="N30" s="89"/>
      <c r="O30" s="81"/>
      <c r="P30" s="75">
        <v>7565</v>
      </c>
      <c r="Q30" s="81"/>
      <c r="R30" s="81"/>
      <c r="S30" s="88"/>
      <c r="T30" s="81">
        <v>0</v>
      </c>
      <c r="U30" s="81"/>
      <c r="V30" s="81"/>
      <c r="W30" s="88"/>
      <c r="X30" s="81"/>
      <c r="Y30" s="81"/>
      <c r="Z30" s="89"/>
      <c r="AA30" s="81"/>
      <c r="AB30" s="81"/>
      <c r="AC30" s="81"/>
      <c r="AD30" s="89"/>
      <c r="AE30" s="88"/>
      <c r="AF30" s="81"/>
      <c r="AG30" s="81"/>
      <c r="AH30" s="89"/>
      <c r="AI30" s="88"/>
      <c r="AJ30" s="81"/>
      <c r="AK30" s="81"/>
      <c r="AL30" s="89"/>
      <c r="AM30" s="88"/>
      <c r="AN30" s="81"/>
      <c r="AO30" s="81"/>
      <c r="AP30" s="89"/>
      <c r="AQ30" s="88"/>
      <c r="AR30" s="81"/>
      <c r="AS30" s="81"/>
      <c r="AT30" s="89"/>
      <c r="AU30" s="88"/>
      <c r="AV30" s="81"/>
      <c r="AW30" s="81"/>
      <c r="AX30" s="89"/>
      <c r="AY30" s="88"/>
      <c r="AZ30" s="81"/>
      <c r="BA30" s="81"/>
      <c r="BB30" s="89"/>
      <c r="BC30" s="88"/>
      <c r="BD30" s="81"/>
      <c r="BE30" s="81"/>
      <c r="BF30" s="89"/>
      <c r="BG30" s="88"/>
      <c r="BH30" s="81"/>
      <c r="BI30" s="81"/>
      <c r="BJ30" s="89"/>
    </row>
    <row r="31" spans="2:62" x14ac:dyDescent="0.45">
      <c r="B31" s="27" t="s">
        <v>19</v>
      </c>
      <c r="C31" s="24"/>
      <c r="D31" s="23"/>
      <c r="E31" s="23"/>
      <c r="F31" s="25"/>
      <c r="G31" s="23"/>
      <c r="H31" s="23"/>
      <c r="I31" s="23"/>
      <c r="J31" s="23"/>
      <c r="K31" s="88"/>
      <c r="L31" s="75">
        <v>13973</v>
      </c>
      <c r="M31" s="81"/>
      <c r="N31" s="89"/>
      <c r="O31" s="81"/>
      <c r="P31" s="75">
        <v>14246</v>
      </c>
      <c r="Q31" s="81"/>
      <c r="R31" s="81"/>
      <c r="S31" s="88"/>
      <c r="T31" s="81">
        <v>0</v>
      </c>
      <c r="U31" s="81"/>
      <c r="V31" s="81"/>
      <c r="W31" s="88"/>
      <c r="X31" s="81"/>
      <c r="Y31" s="81"/>
      <c r="Z31" s="89"/>
      <c r="AA31" s="81"/>
      <c r="AB31" s="81"/>
      <c r="AC31" s="81"/>
      <c r="AD31" s="89"/>
      <c r="AE31" s="88"/>
      <c r="AF31" s="81"/>
      <c r="AG31" s="81"/>
      <c r="AH31" s="89"/>
      <c r="AI31" s="88"/>
      <c r="AJ31" s="81"/>
      <c r="AK31" s="81"/>
      <c r="AL31" s="89"/>
      <c r="AM31" s="88"/>
      <c r="AN31" s="81"/>
      <c r="AO31" s="81"/>
      <c r="AP31" s="89"/>
      <c r="AQ31" s="88"/>
      <c r="AR31" s="81"/>
      <c r="AS31" s="81"/>
      <c r="AT31" s="89"/>
      <c r="AU31" s="88"/>
      <c r="AV31" s="81"/>
      <c r="AW31" s="81"/>
      <c r="AX31" s="89"/>
      <c r="AY31" s="88"/>
      <c r="AZ31" s="81"/>
      <c r="BA31" s="81"/>
      <c r="BB31" s="89"/>
      <c r="BC31" s="88"/>
      <c r="BD31" s="81"/>
      <c r="BE31" s="81"/>
      <c r="BF31" s="89"/>
      <c r="BG31" s="88"/>
      <c r="BH31" s="81"/>
      <c r="BI31" s="81"/>
      <c r="BJ31" s="89"/>
    </row>
    <row r="32" spans="2:62" x14ac:dyDescent="0.45">
      <c r="B32" s="27" t="s">
        <v>20</v>
      </c>
      <c r="C32" s="24"/>
      <c r="D32" s="23"/>
      <c r="E32" s="23"/>
      <c r="F32" s="25"/>
      <c r="G32" s="23"/>
      <c r="H32" s="23"/>
      <c r="I32" s="23"/>
      <c r="J32" s="23"/>
      <c r="K32" s="88"/>
      <c r="L32" s="81"/>
      <c r="M32" s="75">
        <v>40089</v>
      </c>
      <c r="N32" s="89"/>
      <c r="O32" s="81"/>
      <c r="P32" s="81"/>
      <c r="Q32" s="75">
        <v>38322</v>
      </c>
      <c r="R32" s="81"/>
      <c r="S32" s="88"/>
      <c r="T32" s="81"/>
      <c r="U32" s="81">
        <v>643</v>
      </c>
      <c r="V32" s="81"/>
      <c r="W32" s="88"/>
      <c r="X32" s="81"/>
      <c r="Y32" s="81"/>
      <c r="Z32" s="89"/>
      <c r="AA32" s="81"/>
      <c r="AB32" s="81"/>
      <c r="AC32" s="81"/>
      <c r="AD32" s="89"/>
      <c r="AE32" s="88"/>
      <c r="AF32" s="81"/>
      <c r="AG32" s="81"/>
      <c r="AH32" s="89"/>
      <c r="AI32" s="88"/>
      <c r="AJ32" s="81"/>
      <c r="AK32" s="81"/>
      <c r="AL32" s="89"/>
      <c r="AM32" s="88"/>
      <c r="AN32" s="81"/>
      <c r="AO32" s="81"/>
      <c r="AP32" s="89"/>
      <c r="AQ32" s="88"/>
      <c r="AR32" s="81"/>
      <c r="AS32" s="81"/>
      <c r="AT32" s="89"/>
      <c r="AU32" s="88"/>
      <c r="AV32" s="81"/>
      <c r="AW32" s="81"/>
      <c r="AX32" s="89"/>
      <c r="AY32" s="88"/>
      <c r="AZ32" s="81"/>
      <c r="BA32" s="81"/>
      <c r="BB32" s="89"/>
      <c r="BC32" s="88"/>
      <c r="BD32" s="81"/>
      <c r="BE32" s="81"/>
      <c r="BF32" s="89"/>
      <c r="BG32" s="88"/>
      <c r="BH32" s="81"/>
      <c r="BI32" s="81"/>
      <c r="BJ32" s="89"/>
    </row>
    <row r="33" spans="2:62" x14ac:dyDescent="0.45">
      <c r="B33" s="27" t="s">
        <v>21</v>
      </c>
      <c r="C33" s="24"/>
      <c r="D33" s="23"/>
      <c r="E33" s="23"/>
      <c r="F33" s="25"/>
      <c r="G33" s="23"/>
      <c r="H33" s="23"/>
      <c r="I33" s="23"/>
      <c r="J33" s="23"/>
      <c r="K33" s="88"/>
      <c r="L33" s="81"/>
      <c r="M33" s="75">
        <v>30652</v>
      </c>
      <c r="N33" s="89"/>
      <c r="O33" s="81"/>
      <c r="P33" s="81"/>
      <c r="Q33" s="75">
        <v>25240</v>
      </c>
      <c r="R33" s="81"/>
      <c r="S33" s="88"/>
      <c r="T33" s="81"/>
      <c r="U33" s="81">
        <v>772</v>
      </c>
      <c r="V33" s="81"/>
      <c r="W33" s="88"/>
      <c r="X33" s="81"/>
      <c r="Y33" s="81"/>
      <c r="Z33" s="89"/>
      <c r="AA33" s="81"/>
      <c r="AB33" s="81"/>
      <c r="AC33" s="81"/>
      <c r="AD33" s="89"/>
      <c r="AE33" s="88"/>
      <c r="AF33" s="81"/>
      <c r="AG33" s="81"/>
      <c r="AH33" s="89"/>
      <c r="AI33" s="88"/>
      <c r="AJ33" s="81"/>
      <c r="AK33" s="81"/>
      <c r="AL33" s="89"/>
      <c r="AM33" s="88"/>
      <c r="AN33" s="81"/>
      <c r="AO33" s="81"/>
      <c r="AP33" s="89"/>
      <c r="AQ33" s="88"/>
      <c r="AR33" s="81"/>
      <c r="AS33" s="81"/>
      <c r="AT33" s="89"/>
      <c r="AU33" s="88"/>
      <c r="AV33" s="81"/>
      <c r="AW33" s="81"/>
      <c r="AX33" s="89"/>
      <c r="AY33" s="88"/>
      <c r="AZ33" s="81"/>
      <c r="BA33" s="81"/>
      <c r="BB33" s="89"/>
      <c r="BC33" s="88"/>
      <c r="BD33" s="81"/>
      <c r="BE33" s="81"/>
      <c r="BF33" s="89"/>
      <c r="BG33" s="88"/>
      <c r="BH33" s="81"/>
      <c r="BI33" s="81"/>
      <c r="BJ33" s="89"/>
    </row>
    <row r="34" spans="2:62" x14ac:dyDescent="0.45">
      <c r="B34" s="27" t="s">
        <v>22</v>
      </c>
      <c r="C34" s="24"/>
      <c r="D34" s="23"/>
      <c r="E34" s="23"/>
      <c r="F34" s="25"/>
      <c r="G34" s="23"/>
      <c r="H34" s="23"/>
      <c r="I34" s="23"/>
      <c r="J34" s="23"/>
      <c r="K34" s="88"/>
      <c r="L34" s="81"/>
      <c r="M34" s="75">
        <v>11763</v>
      </c>
      <c r="N34" s="89"/>
      <c r="O34" s="81"/>
      <c r="P34" s="81"/>
      <c r="Q34" s="75">
        <v>7366</v>
      </c>
      <c r="R34" s="81"/>
      <c r="S34" s="88"/>
      <c r="T34" s="81"/>
      <c r="U34" s="81">
        <v>721</v>
      </c>
      <c r="V34" s="81"/>
      <c r="W34" s="88"/>
      <c r="X34" s="81"/>
      <c r="Y34" s="81"/>
      <c r="Z34" s="89"/>
      <c r="AA34" s="81"/>
      <c r="AB34" s="81"/>
      <c r="AC34" s="81"/>
      <c r="AD34" s="89"/>
      <c r="AE34" s="88"/>
      <c r="AF34" s="81"/>
      <c r="AG34" s="81"/>
      <c r="AH34" s="89"/>
      <c r="AI34" s="88"/>
      <c r="AJ34" s="81"/>
      <c r="AK34" s="81"/>
      <c r="AL34" s="89"/>
      <c r="AM34" s="88"/>
      <c r="AN34" s="81"/>
      <c r="AO34" s="81"/>
      <c r="AP34" s="89"/>
      <c r="AQ34" s="88"/>
      <c r="AR34" s="81"/>
      <c r="AS34" s="81"/>
      <c r="AT34" s="89"/>
      <c r="AU34" s="88"/>
      <c r="AV34" s="81"/>
      <c r="AW34" s="81"/>
      <c r="AX34" s="89"/>
      <c r="AY34" s="88"/>
      <c r="AZ34" s="81"/>
      <c r="BA34" s="81"/>
      <c r="BB34" s="89"/>
      <c r="BC34" s="88"/>
      <c r="BD34" s="81"/>
      <c r="BE34" s="81"/>
      <c r="BF34" s="89"/>
      <c r="BG34" s="88"/>
      <c r="BH34" s="81"/>
      <c r="BI34" s="81"/>
      <c r="BJ34" s="89"/>
    </row>
    <row r="35" spans="2:62" x14ac:dyDescent="0.45">
      <c r="B35" s="27" t="s">
        <v>23</v>
      </c>
      <c r="C35" s="24"/>
      <c r="D35" s="23"/>
      <c r="E35" s="23"/>
      <c r="F35" s="25"/>
      <c r="G35" s="23"/>
      <c r="H35" s="23"/>
      <c r="I35" s="23"/>
      <c r="J35" s="23"/>
      <c r="K35" s="88"/>
      <c r="L35" s="81"/>
      <c r="M35" s="81"/>
      <c r="N35" s="130">
        <v>13983</v>
      </c>
      <c r="O35" s="81"/>
      <c r="P35" s="81"/>
      <c r="Q35" s="81"/>
      <c r="R35" s="75">
        <v>9628</v>
      </c>
      <c r="S35" s="88"/>
      <c r="T35" s="81"/>
      <c r="U35" s="81"/>
      <c r="V35" s="81">
        <v>1798</v>
      </c>
      <c r="W35" s="88"/>
      <c r="X35" s="81"/>
      <c r="Y35" s="81"/>
      <c r="Z35" s="89"/>
      <c r="AA35" s="81"/>
      <c r="AB35" s="81"/>
      <c r="AC35" s="81"/>
      <c r="AD35" s="89"/>
      <c r="AE35" s="88"/>
      <c r="AF35" s="81"/>
      <c r="AG35" s="81"/>
      <c r="AH35" s="89"/>
      <c r="AI35" s="88"/>
      <c r="AJ35" s="81"/>
      <c r="AK35" s="81"/>
      <c r="AL35" s="89"/>
      <c r="AM35" s="88"/>
      <c r="AN35" s="81"/>
      <c r="AO35" s="81"/>
      <c r="AP35" s="89"/>
      <c r="AQ35" s="88"/>
      <c r="AR35" s="81"/>
      <c r="AS35" s="81"/>
      <c r="AT35" s="89"/>
      <c r="AU35" s="88"/>
      <c r="AV35" s="81"/>
      <c r="AW35" s="81"/>
      <c r="AX35" s="89"/>
      <c r="AY35" s="88"/>
      <c r="AZ35" s="81"/>
      <c r="BA35" s="81"/>
      <c r="BB35" s="89"/>
      <c r="BC35" s="88"/>
      <c r="BD35" s="81"/>
      <c r="BE35" s="81"/>
      <c r="BF35" s="89"/>
      <c r="BG35" s="88"/>
      <c r="BH35" s="81"/>
      <c r="BI35" s="81"/>
      <c r="BJ35" s="89"/>
    </row>
    <row r="36" spans="2:62" x14ac:dyDescent="0.45">
      <c r="B36" s="27" t="s">
        <v>24</v>
      </c>
      <c r="C36" s="24"/>
      <c r="D36" s="23"/>
      <c r="E36" s="23"/>
      <c r="F36" s="25"/>
      <c r="G36" s="23"/>
      <c r="H36" s="23"/>
      <c r="I36" s="23"/>
      <c r="J36" s="23"/>
      <c r="K36" s="88"/>
      <c r="L36" s="81"/>
      <c r="M36" s="81"/>
      <c r="N36" s="130">
        <v>10114</v>
      </c>
      <c r="O36" s="81"/>
      <c r="P36" s="81"/>
      <c r="Q36" s="81"/>
      <c r="R36" s="75">
        <v>8321</v>
      </c>
      <c r="S36" s="88"/>
      <c r="T36" s="81"/>
      <c r="U36" s="81"/>
      <c r="V36" s="81">
        <v>2600</v>
      </c>
      <c r="W36" s="88"/>
      <c r="X36" s="81"/>
      <c r="Y36" s="81"/>
      <c r="Z36" s="89"/>
      <c r="AA36" s="81"/>
      <c r="AB36" s="81"/>
      <c r="AC36" s="81"/>
      <c r="AD36" s="89"/>
      <c r="AE36" s="88"/>
      <c r="AF36" s="81"/>
      <c r="AG36" s="81"/>
      <c r="AH36" s="89"/>
      <c r="AI36" s="88"/>
      <c r="AJ36" s="81"/>
      <c r="AK36" s="81"/>
      <c r="AL36" s="89"/>
      <c r="AM36" s="88"/>
      <c r="AN36" s="81"/>
      <c r="AO36" s="81"/>
      <c r="AP36" s="89"/>
      <c r="AQ36" s="88"/>
      <c r="AR36" s="81"/>
      <c r="AS36" s="81"/>
      <c r="AT36" s="89"/>
      <c r="AU36" s="88"/>
      <c r="AV36" s="81"/>
      <c r="AW36" s="81"/>
      <c r="AX36" s="89"/>
      <c r="AY36" s="88"/>
      <c r="AZ36" s="81"/>
      <c r="BA36" s="81"/>
      <c r="BB36" s="89"/>
      <c r="BC36" s="88"/>
      <c r="BD36" s="81"/>
      <c r="BE36" s="81"/>
      <c r="BF36" s="89"/>
      <c r="BG36" s="88"/>
      <c r="BH36" s="81"/>
      <c r="BI36" s="81"/>
      <c r="BJ36" s="89"/>
    </row>
    <row r="37" spans="2:62" x14ac:dyDescent="0.45">
      <c r="B37" s="27" t="s">
        <v>25</v>
      </c>
      <c r="C37" s="24"/>
      <c r="D37" s="23"/>
      <c r="E37" s="23"/>
      <c r="F37" s="25"/>
      <c r="G37" s="23"/>
      <c r="H37" s="23"/>
      <c r="I37" s="23"/>
      <c r="J37" s="23"/>
      <c r="K37" s="88"/>
      <c r="L37" s="81"/>
      <c r="M37" s="81"/>
      <c r="N37" s="130">
        <v>7119</v>
      </c>
      <c r="O37" s="81"/>
      <c r="P37" s="81"/>
      <c r="Q37" s="81"/>
      <c r="R37" s="75">
        <v>10233</v>
      </c>
      <c r="S37" s="88"/>
      <c r="T37" s="81"/>
      <c r="U37" s="81"/>
      <c r="V37" s="81">
        <v>6399</v>
      </c>
      <c r="W37" s="88"/>
      <c r="X37" s="81"/>
      <c r="Y37" s="81"/>
      <c r="Z37" s="89"/>
      <c r="AA37" s="81"/>
      <c r="AB37" s="81"/>
      <c r="AC37" s="81"/>
      <c r="AD37" s="89"/>
      <c r="AE37" s="88"/>
      <c r="AF37" s="81"/>
      <c r="AG37" s="81"/>
      <c r="AH37" s="89"/>
      <c r="AI37" s="88"/>
      <c r="AJ37" s="81"/>
      <c r="AK37" s="81"/>
      <c r="AL37" s="89"/>
      <c r="AM37" s="88"/>
      <c r="AN37" s="81"/>
      <c r="AO37" s="81"/>
      <c r="AP37" s="89"/>
      <c r="AQ37" s="88"/>
      <c r="AR37" s="81"/>
      <c r="AS37" s="81"/>
      <c r="AT37" s="89"/>
      <c r="AU37" s="88"/>
      <c r="AV37" s="81"/>
      <c r="AW37" s="81"/>
      <c r="AX37" s="89"/>
      <c r="AY37" s="88"/>
      <c r="AZ37" s="81"/>
      <c r="BA37" s="81"/>
      <c r="BB37" s="89"/>
      <c r="BC37" s="88"/>
      <c r="BD37" s="81"/>
      <c r="BE37" s="81"/>
      <c r="BF37" s="89"/>
      <c r="BG37" s="88"/>
      <c r="BH37" s="81"/>
      <c r="BI37" s="81"/>
      <c r="BJ37" s="89"/>
    </row>
    <row r="38" spans="2:62" x14ac:dyDescent="0.45">
      <c r="B38" s="27"/>
      <c r="C38" s="24"/>
      <c r="D38" s="23"/>
      <c r="E38" s="23"/>
      <c r="F38" s="25"/>
      <c r="G38" s="23"/>
      <c r="H38" s="23"/>
      <c r="I38" s="23"/>
      <c r="J38" s="23"/>
      <c r="K38" s="88"/>
      <c r="L38" s="81"/>
      <c r="M38" s="81"/>
      <c r="N38" s="89"/>
      <c r="O38" s="81"/>
      <c r="P38" s="81"/>
      <c r="Q38" s="81"/>
      <c r="R38" s="81"/>
      <c r="S38" s="88"/>
      <c r="T38" s="81"/>
      <c r="U38" s="81"/>
      <c r="V38" s="81"/>
      <c r="W38" s="88"/>
      <c r="X38" s="81"/>
      <c r="Y38" s="81"/>
      <c r="Z38" s="89"/>
      <c r="AA38" s="81"/>
      <c r="AB38" s="81"/>
      <c r="AC38" s="81"/>
      <c r="AD38" s="89"/>
      <c r="AE38" s="88"/>
      <c r="AF38" s="81"/>
      <c r="AG38" s="81"/>
      <c r="AH38" s="89"/>
      <c r="AI38" s="88"/>
      <c r="AJ38" s="81"/>
      <c r="AK38" s="81"/>
      <c r="AL38" s="89"/>
      <c r="AM38" s="88"/>
      <c r="AN38" s="81"/>
      <c r="AO38" s="81"/>
      <c r="AP38" s="89"/>
      <c r="AQ38" s="88"/>
      <c r="AR38" s="81"/>
      <c r="AS38" s="81"/>
      <c r="AT38" s="89"/>
      <c r="AU38" s="88"/>
      <c r="AV38" s="81"/>
      <c r="AW38" s="81"/>
      <c r="AX38" s="89"/>
      <c r="AY38" s="88"/>
      <c r="AZ38" s="81"/>
      <c r="BA38" s="81"/>
      <c r="BB38" s="89"/>
      <c r="BC38" s="88"/>
      <c r="BD38" s="81"/>
      <c r="BE38" s="81"/>
      <c r="BF38" s="89"/>
      <c r="BG38" s="88"/>
      <c r="BH38" s="81"/>
      <c r="BI38" s="81"/>
      <c r="BJ38" s="89"/>
    </row>
    <row r="39" spans="2:62" s="7" customFormat="1" x14ac:dyDescent="0.45">
      <c r="B39" s="29" t="s">
        <v>27</v>
      </c>
      <c r="C39" s="20"/>
      <c r="D39" s="19"/>
      <c r="E39" s="19"/>
      <c r="F39" s="21"/>
      <c r="G39" s="19"/>
      <c r="H39" s="19"/>
      <c r="I39" s="19"/>
      <c r="J39" s="19"/>
      <c r="K39" s="86">
        <f>SUM(K40:K43)</f>
        <v>16598</v>
      </c>
      <c r="L39" s="80">
        <f t="shared" ref="L39:N39" si="37">SUM(L40:L43)</f>
        <v>32799</v>
      </c>
      <c r="M39" s="80">
        <f t="shared" si="37"/>
        <v>82504</v>
      </c>
      <c r="N39" s="87">
        <f t="shared" si="37"/>
        <v>31216</v>
      </c>
      <c r="O39" s="80">
        <f>SUM(O40:O43)</f>
        <v>25765</v>
      </c>
      <c r="P39" s="80">
        <f t="shared" ref="P39" si="38">SUM(P40:P43)</f>
        <v>33050</v>
      </c>
      <c r="Q39" s="80">
        <f t="shared" ref="Q39" si="39">SUM(Q40:Q43)</f>
        <v>70928</v>
      </c>
      <c r="R39" s="80">
        <f t="shared" ref="R39" si="40">SUM(R40:R43)</f>
        <v>28182</v>
      </c>
      <c r="S39" s="86">
        <f>SUM(S40:S43)</f>
        <v>15195</v>
      </c>
      <c r="T39" s="99">
        <f t="shared" ref="T39" si="41">SUM(T40:T43)</f>
        <v>0</v>
      </c>
      <c r="U39" s="80">
        <f t="shared" ref="U39" si="42">SUM(U40:U43)</f>
        <v>2136</v>
      </c>
      <c r="V39" s="80">
        <f t="shared" ref="V39" si="43">SUM(V40:V43)</f>
        <v>10797</v>
      </c>
      <c r="W39" s="86">
        <f>SUM(W40:W43)</f>
        <v>11223</v>
      </c>
      <c r="X39" s="80">
        <f>SUM(X41:X43)</f>
        <v>0</v>
      </c>
      <c r="Y39" s="80">
        <f t="shared" ref="Y39:Z39" si="44">SUM(Y40:Y43)</f>
        <v>0</v>
      </c>
      <c r="Z39" s="87">
        <f t="shared" si="44"/>
        <v>0</v>
      </c>
      <c r="AA39" s="80"/>
      <c r="AB39" s="99"/>
      <c r="AC39" s="80"/>
      <c r="AD39" s="87"/>
      <c r="AE39" s="86"/>
      <c r="AF39" s="99"/>
      <c r="AG39" s="80"/>
      <c r="AH39" s="87"/>
      <c r="AI39" s="86"/>
      <c r="AJ39" s="99"/>
      <c r="AK39" s="80"/>
      <c r="AL39" s="87"/>
      <c r="AM39" s="86"/>
      <c r="AN39" s="99"/>
      <c r="AO39" s="80"/>
      <c r="AP39" s="87"/>
      <c r="AQ39" s="86"/>
      <c r="AR39" s="99"/>
      <c r="AS39" s="80"/>
      <c r="AT39" s="87"/>
      <c r="AU39" s="86"/>
      <c r="AV39" s="99"/>
      <c r="AW39" s="80"/>
      <c r="AX39" s="87"/>
      <c r="AY39" s="86"/>
      <c r="AZ39" s="99"/>
      <c r="BA39" s="80"/>
      <c r="BB39" s="87"/>
      <c r="BC39" s="86"/>
      <c r="BD39" s="99"/>
      <c r="BE39" s="80"/>
      <c r="BF39" s="87"/>
      <c r="BG39" s="86"/>
      <c r="BH39" s="99"/>
      <c r="BI39" s="80"/>
      <c r="BJ39" s="87"/>
    </row>
    <row r="40" spans="2:62" x14ac:dyDescent="0.45">
      <c r="B40" s="27" t="s">
        <v>3</v>
      </c>
      <c r="C40" s="24"/>
      <c r="D40" s="23"/>
      <c r="E40" s="23"/>
      <c r="F40" s="25"/>
      <c r="G40" s="23"/>
      <c r="H40" s="23"/>
      <c r="I40" s="23"/>
      <c r="J40" s="23"/>
      <c r="K40" s="88">
        <f>SUM(K26:K28)</f>
        <v>16598</v>
      </c>
      <c r="L40" s="81"/>
      <c r="M40" s="81"/>
      <c r="N40" s="89"/>
      <c r="O40" s="81">
        <f>SUM(O26:O28)</f>
        <v>25765</v>
      </c>
      <c r="P40" s="81"/>
      <c r="Q40" s="81"/>
      <c r="R40" s="89"/>
      <c r="S40" s="88">
        <f>SUM(S26:S28)</f>
        <v>15195</v>
      </c>
      <c r="T40" s="81"/>
      <c r="U40" s="81"/>
      <c r="V40" s="81"/>
      <c r="W40" s="88">
        <f>W26+W27+W28</f>
        <v>11223</v>
      </c>
      <c r="Y40" s="81"/>
      <c r="Z40" s="89"/>
      <c r="AA40" s="81"/>
      <c r="AB40" s="81"/>
      <c r="AC40" s="81"/>
      <c r="AD40" s="89"/>
      <c r="AE40" s="88"/>
      <c r="AF40" s="81"/>
      <c r="AG40" s="81"/>
      <c r="AH40" s="89"/>
      <c r="AI40" s="88"/>
      <c r="AJ40" s="81"/>
      <c r="AK40" s="81"/>
      <c r="AL40" s="89"/>
      <c r="AM40" s="88"/>
      <c r="AN40" s="81"/>
      <c r="AO40" s="81"/>
      <c r="AP40" s="89"/>
      <c r="AQ40" s="88"/>
      <c r="AR40" s="81"/>
      <c r="AS40" s="81"/>
      <c r="AT40" s="89"/>
      <c r="AU40" s="88"/>
      <c r="AV40" s="81"/>
      <c r="AW40" s="81"/>
      <c r="AX40" s="89"/>
      <c r="AY40" s="88"/>
      <c r="AZ40" s="81"/>
      <c r="BA40" s="81"/>
      <c r="BB40" s="89"/>
      <c r="BC40" s="88"/>
      <c r="BD40" s="81"/>
      <c r="BE40" s="81"/>
      <c r="BF40" s="89"/>
      <c r="BG40" s="88"/>
      <c r="BH40" s="81"/>
      <c r="BI40" s="81"/>
      <c r="BJ40" s="89"/>
    </row>
    <row r="41" spans="2:62" x14ac:dyDescent="0.45">
      <c r="B41" s="27" t="s">
        <v>4</v>
      </c>
      <c r="C41" s="24"/>
      <c r="D41" s="23"/>
      <c r="E41" s="23"/>
      <c r="F41" s="25"/>
      <c r="G41" s="23"/>
      <c r="H41" s="23"/>
      <c r="I41" s="23"/>
      <c r="J41" s="23"/>
      <c r="K41" s="88"/>
      <c r="L41" s="81">
        <f>SUM(L29:L31)</f>
        <v>32799</v>
      </c>
      <c r="M41" s="81"/>
      <c r="N41" s="89"/>
      <c r="O41" s="81"/>
      <c r="P41" s="81">
        <f>SUM(P29:P31)</f>
        <v>33050</v>
      </c>
      <c r="Q41" s="81"/>
      <c r="R41" s="89"/>
      <c r="S41" s="88"/>
      <c r="T41" s="81">
        <f>SUM(T29:T31)</f>
        <v>0</v>
      </c>
      <c r="U41" s="81"/>
      <c r="V41" s="81"/>
      <c r="W41" s="88"/>
      <c r="X41" s="81">
        <f>X29+X30+X31</f>
        <v>0</v>
      </c>
      <c r="Z41" s="89"/>
      <c r="AA41" s="81"/>
      <c r="AB41" s="81"/>
      <c r="AC41" s="81"/>
      <c r="AD41" s="89"/>
      <c r="AE41" s="88"/>
      <c r="AF41" s="81"/>
      <c r="AG41" s="81"/>
      <c r="AH41" s="89"/>
      <c r="AI41" s="88"/>
      <c r="AJ41" s="81"/>
      <c r="AK41" s="81"/>
      <c r="AL41" s="89"/>
      <c r="AM41" s="88"/>
      <c r="AN41" s="81"/>
      <c r="AO41" s="81"/>
      <c r="AP41" s="89"/>
      <c r="AQ41" s="88"/>
      <c r="AR41" s="81"/>
      <c r="AS41" s="81"/>
      <c r="AT41" s="89"/>
      <c r="AU41" s="88"/>
      <c r="AV41" s="81"/>
      <c r="AW41" s="81"/>
      <c r="AX41" s="89"/>
      <c r="AY41" s="88"/>
      <c r="AZ41" s="81"/>
      <c r="BA41" s="81"/>
      <c r="BB41" s="89"/>
      <c r="BC41" s="88"/>
      <c r="BD41" s="81"/>
      <c r="BE41" s="81"/>
      <c r="BF41" s="89"/>
      <c r="BG41" s="88"/>
      <c r="BH41" s="81"/>
      <c r="BI41" s="81"/>
      <c r="BJ41" s="89"/>
    </row>
    <row r="42" spans="2:62" x14ac:dyDescent="0.45">
      <c r="B42" s="27" t="s">
        <v>1</v>
      </c>
      <c r="C42" s="24"/>
      <c r="D42" s="23"/>
      <c r="E42" s="23"/>
      <c r="F42" s="25"/>
      <c r="G42" s="23"/>
      <c r="H42" s="23"/>
      <c r="I42" s="23"/>
      <c r="J42" s="23"/>
      <c r="K42" s="88"/>
      <c r="L42" s="81"/>
      <c r="M42" s="81">
        <f>SUM(M32:M34)</f>
        <v>82504</v>
      </c>
      <c r="N42" s="89"/>
      <c r="O42" s="81"/>
      <c r="P42" s="81"/>
      <c r="Q42" s="81">
        <f>SUM(Q32:Q34)</f>
        <v>70928</v>
      </c>
      <c r="R42" s="89"/>
      <c r="S42" s="88"/>
      <c r="T42" s="81"/>
      <c r="U42" s="81">
        <f>SUM(U32:U34)</f>
        <v>2136</v>
      </c>
      <c r="V42" s="81"/>
      <c r="W42" s="88"/>
      <c r="X42" s="81"/>
      <c r="Y42" s="81">
        <f>Y32+Y33+Y34</f>
        <v>0</v>
      </c>
      <c r="Z42" s="89"/>
      <c r="AA42" s="81"/>
      <c r="AB42" s="81"/>
      <c r="AC42" s="81"/>
      <c r="AD42" s="89"/>
      <c r="AE42" s="88"/>
      <c r="AF42" s="81"/>
      <c r="AG42" s="81"/>
      <c r="AH42" s="89"/>
      <c r="AI42" s="88"/>
      <c r="AJ42" s="81"/>
      <c r="AK42" s="81"/>
      <c r="AL42" s="89"/>
      <c r="AM42" s="88"/>
      <c r="AN42" s="81"/>
      <c r="AO42" s="81"/>
      <c r="AP42" s="89"/>
      <c r="AQ42" s="88"/>
      <c r="AR42" s="81"/>
      <c r="AS42" s="81"/>
      <c r="AT42" s="89"/>
      <c r="AU42" s="88"/>
      <c r="AV42" s="81"/>
      <c r="AW42" s="81"/>
      <c r="AX42" s="89"/>
      <c r="AY42" s="88"/>
      <c r="AZ42" s="81"/>
      <c r="BA42" s="81"/>
      <c r="BB42" s="89"/>
      <c r="BC42" s="88"/>
      <c r="BD42" s="81"/>
      <c r="BE42" s="81"/>
      <c r="BF42" s="89"/>
      <c r="BG42" s="88"/>
      <c r="BH42" s="81"/>
      <c r="BI42" s="81"/>
      <c r="BJ42" s="89"/>
    </row>
    <row r="43" spans="2:62" x14ac:dyDescent="0.45">
      <c r="B43" s="27" t="s">
        <v>2</v>
      </c>
      <c r="C43" s="24"/>
      <c r="D43" s="23"/>
      <c r="E43" s="23"/>
      <c r="F43" s="25"/>
      <c r="G43" s="23"/>
      <c r="H43" s="23"/>
      <c r="I43" s="23"/>
      <c r="J43" s="23"/>
      <c r="K43" s="88"/>
      <c r="L43" s="81"/>
      <c r="M43" s="81"/>
      <c r="N43" s="89">
        <f>SUM(N35:N37)</f>
        <v>31216</v>
      </c>
      <c r="O43" s="81"/>
      <c r="P43" s="81"/>
      <c r="Q43" s="81"/>
      <c r="R43" s="89">
        <f>SUM(R35:R37)</f>
        <v>28182</v>
      </c>
      <c r="S43" s="88"/>
      <c r="T43" s="81"/>
      <c r="U43" s="81"/>
      <c r="V43" s="81">
        <f>SUM(V35:V37)</f>
        <v>10797</v>
      </c>
      <c r="W43" s="88"/>
      <c r="X43" s="81"/>
      <c r="Y43" s="81"/>
      <c r="Z43" s="89">
        <f>Z35+Z36+Z37</f>
        <v>0</v>
      </c>
      <c r="AA43" s="81"/>
      <c r="AB43" s="81"/>
      <c r="AC43" s="81"/>
      <c r="AD43" s="89"/>
      <c r="AE43" s="88"/>
      <c r="AF43" s="81"/>
      <c r="AG43" s="81"/>
      <c r="AH43" s="89"/>
      <c r="AI43" s="88"/>
      <c r="AJ43" s="81"/>
      <c r="AK43" s="81"/>
      <c r="AL43" s="89"/>
      <c r="AM43" s="88"/>
      <c r="AN43" s="81"/>
      <c r="AO43" s="81"/>
      <c r="AP43" s="89"/>
      <c r="AQ43" s="88"/>
      <c r="AR43" s="81"/>
      <c r="AS43" s="81"/>
      <c r="AT43" s="89"/>
      <c r="AU43" s="88"/>
      <c r="AV43" s="81"/>
      <c r="AW43" s="81"/>
      <c r="AX43" s="89"/>
      <c r="AY43" s="88"/>
      <c r="AZ43" s="81"/>
      <c r="BA43" s="81"/>
      <c r="BB43" s="89"/>
      <c r="BC43" s="88"/>
      <c r="BD43" s="81"/>
      <c r="BE43" s="81"/>
      <c r="BF43" s="89"/>
      <c r="BG43" s="88"/>
      <c r="BH43" s="81"/>
      <c r="BI43" s="81"/>
      <c r="BJ43" s="89"/>
    </row>
    <row r="44" spans="2:62" x14ac:dyDescent="0.45">
      <c r="B44" s="27"/>
      <c r="C44" s="24"/>
      <c r="D44" s="23"/>
      <c r="E44" s="23"/>
      <c r="F44" s="25"/>
      <c r="G44" s="23"/>
      <c r="H44" s="23"/>
      <c r="I44" s="23"/>
      <c r="J44" s="23"/>
      <c r="K44" s="88"/>
      <c r="L44" s="81"/>
      <c r="M44" s="81"/>
      <c r="N44" s="89"/>
      <c r="O44" s="81"/>
      <c r="P44" s="81"/>
      <c r="Q44" s="81"/>
      <c r="R44" s="81"/>
      <c r="S44" s="115"/>
      <c r="T44" s="105"/>
      <c r="U44" s="23"/>
      <c r="V44" s="23"/>
      <c r="W44" s="88"/>
      <c r="X44" s="81"/>
      <c r="Y44" s="81"/>
      <c r="Z44" s="89"/>
      <c r="AA44" s="142"/>
      <c r="AB44" s="105"/>
      <c r="AC44" s="23"/>
      <c r="AD44" s="25"/>
      <c r="AE44" s="115"/>
      <c r="AF44" s="105"/>
      <c r="AG44" s="23"/>
      <c r="AH44" s="25"/>
      <c r="AI44" s="115"/>
      <c r="AJ44" s="105"/>
      <c r="AK44" s="23"/>
      <c r="AL44" s="25"/>
      <c r="AM44" s="115"/>
      <c r="AN44" s="105"/>
      <c r="AO44" s="23"/>
      <c r="AP44" s="25"/>
      <c r="AQ44" s="115"/>
      <c r="AR44" s="105"/>
      <c r="AS44" s="23"/>
      <c r="AT44" s="25"/>
      <c r="AU44" s="115"/>
      <c r="AV44" s="105"/>
      <c r="AW44" s="23"/>
      <c r="AX44" s="25"/>
      <c r="AY44" s="115"/>
      <c r="AZ44" s="105"/>
      <c r="BA44" s="23"/>
      <c r="BB44" s="25"/>
      <c r="BC44" s="115"/>
      <c r="BD44" s="105"/>
      <c r="BE44" s="23"/>
      <c r="BF44" s="25"/>
      <c r="BG44" s="115"/>
      <c r="BH44" s="105"/>
      <c r="BI44" s="23"/>
      <c r="BJ44" s="25"/>
    </row>
    <row r="45" spans="2:62" s="7" customFormat="1" x14ac:dyDescent="0.45">
      <c r="B45" s="26" t="s">
        <v>85</v>
      </c>
      <c r="C45" s="20"/>
      <c r="D45" s="19"/>
      <c r="E45" s="19"/>
      <c r="F45" s="21"/>
      <c r="G45" s="19"/>
      <c r="H45" s="19"/>
      <c r="I45" s="19"/>
      <c r="J45" s="19"/>
      <c r="K45" s="86">
        <f>SUM(K46:K48)</f>
        <v>16598</v>
      </c>
      <c r="L45" s="80">
        <f t="shared" ref="L45:N45" si="45">SUM(L46:L48)</f>
        <v>32799</v>
      </c>
      <c r="M45" s="80">
        <f t="shared" si="45"/>
        <v>82504</v>
      </c>
      <c r="N45" s="87">
        <f t="shared" si="45"/>
        <v>31216</v>
      </c>
      <c r="O45" s="80">
        <f>SUM(O46:O48)</f>
        <v>25765</v>
      </c>
      <c r="P45" s="80">
        <f t="shared" ref="P45:Z45" si="46">SUM(P46:P48)</f>
        <v>33050</v>
      </c>
      <c r="Q45" s="80">
        <f t="shared" si="46"/>
        <v>70928</v>
      </c>
      <c r="R45" s="80">
        <f t="shared" si="46"/>
        <v>28182</v>
      </c>
      <c r="S45" s="114">
        <f>SUM(S46:S48)</f>
        <v>15195</v>
      </c>
      <c r="T45" s="104">
        <f t="shared" si="46"/>
        <v>0</v>
      </c>
      <c r="U45" s="80">
        <f t="shared" si="46"/>
        <v>2136</v>
      </c>
      <c r="V45" s="80">
        <f t="shared" si="46"/>
        <v>10797</v>
      </c>
      <c r="W45" s="86">
        <f>SUM(W46:W48)</f>
        <v>11223</v>
      </c>
      <c r="X45" s="80">
        <f t="shared" si="46"/>
        <v>0</v>
      </c>
      <c r="Y45" s="80">
        <f t="shared" si="46"/>
        <v>0</v>
      </c>
      <c r="Z45" s="87">
        <f t="shared" si="46"/>
        <v>0</v>
      </c>
      <c r="AA45" s="141"/>
      <c r="AB45" s="104"/>
      <c r="AC45" s="80"/>
      <c r="AD45" s="87"/>
      <c r="AE45" s="114"/>
      <c r="AF45" s="104"/>
      <c r="AG45" s="80"/>
      <c r="AH45" s="87"/>
      <c r="AI45" s="114"/>
      <c r="AJ45" s="104"/>
      <c r="AK45" s="80"/>
      <c r="AL45" s="87"/>
      <c r="AM45" s="114"/>
      <c r="AN45" s="104"/>
      <c r="AO45" s="80"/>
      <c r="AP45" s="87"/>
      <c r="AQ45" s="114"/>
      <c r="AR45" s="104"/>
      <c r="AS45" s="80"/>
      <c r="AT45" s="87"/>
      <c r="AU45" s="114"/>
      <c r="AV45" s="104"/>
      <c r="AW45" s="80"/>
      <c r="AX45" s="87"/>
      <c r="AY45" s="114"/>
      <c r="AZ45" s="104"/>
      <c r="BA45" s="80"/>
      <c r="BB45" s="87"/>
      <c r="BC45" s="114"/>
      <c r="BD45" s="104"/>
      <c r="BE45" s="80"/>
      <c r="BF45" s="87"/>
      <c r="BG45" s="114"/>
      <c r="BH45" s="104"/>
      <c r="BI45" s="80"/>
      <c r="BJ45" s="87"/>
    </row>
    <row r="46" spans="2:62" x14ac:dyDescent="0.45">
      <c r="B46" s="32" t="s">
        <v>79</v>
      </c>
      <c r="C46" s="24"/>
      <c r="D46" s="23"/>
      <c r="E46" s="23"/>
      <c r="F46" s="25"/>
      <c r="G46" s="23"/>
      <c r="H46" s="23"/>
      <c r="I46" s="23"/>
      <c r="J46" s="23"/>
      <c r="K46" s="88">
        <v>1841</v>
      </c>
      <c r="L46" s="81">
        <v>2232</v>
      </c>
      <c r="M46" s="81">
        <v>1526</v>
      </c>
      <c r="N46" s="89">
        <v>1035</v>
      </c>
      <c r="O46" s="81">
        <v>1041</v>
      </c>
      <c r="P46" s="81">
        <v>1629</v>
      </c>
      <c r="Q46" s="81">
        <v>1155</v>
      </c>
      <c r="R46" s="81">
        <v>2318</v>
      </c>
      <c r="S46" s="115">
        <v>1013</v>
      </c>
      <c r="T46" s="105">
        <v>0</v>
      </c>
      <c r="U46" s="23">
        <v>3</v>
      </c>
      <c r="V46" s="23">
        <v>216</v>
      </c>
      <c r="W46" s="88">
        <v>209</v>
      </c>
      <c r="X46" s="81"/>
      <c r="Y46" s="81"/>
      <c r="Z46" s="89"/>
      <c r="AA46" s="142"/>
      <c r="AB46" s="105"/>
      <c r="AC46" s="23"/>
      <c r="AD46" s="25"/>
      <c r="AE46" s="115"/>
      <c r="AF46" s="105"/>
      <c r="AG46" s="23"/>
      <c r="AH46" s="25"/>
      <c r="AI46" s="115"/>
      <c r="AJ46" s="105"/>
      <c r="AK46" s="23"/>
      <c r="AL46" s="25"/>
      <c r="AM46" s="115"/>
      <c r="AN46" s="105"/>
      <c r="AO46" s="23"/>
      <c r="AP46" s="25"/>
      <c r="AQ46" s="115"/>
      <c r="AR46" s="105"/>
      <c r="AS46" s="23"/>
      <c r="AT46" s="25"/>
      <c r="AU46" s="115"/>
      <c r="AV46" s="105"/>
      <c r="AW46" s="23"/>
      <c r="AX46" s="25"/>
      <c r="AY46" s="115"/>
      <c r="AZ46" s="105"/>
      <c r="BA46" s="23"/>
      <c r="BB46" s="25"/>
      <c r="BC46" s="115"/>
      <c r="BD46" s="105"/>
      <c r="BE46" s="23"/>
      <c r="BF46" s="25"/>
      <c r="BG46" s="115"/>
      <c r="BH46" s="105"/>
      <c r="BI46" s="23"/>
      <c r="BJ46" s="25"/>
    </row>
    <row r="47" spans="2:62" x14ac:dyDescent="0.45">
      <c r="B47" s="32" t="s">
        <v>80</v>
      </c>
      <c r="C47" s="24"/>
      <c r="D47" s="23"/>
      <c r="E47" s="23"/>
      <c r="F47" s="25"/>
      <c r="G47" s="23"/>
      <c r="H47" s="23"/>
      <c r="I47" s="23"/>
      <c r="J47" s="23"/>
      <c r="K47" s="88">
        <v>4030</v>
      </c>
      <c r="L47" s="81">
        <v>4010</v>
      </c>
      <c r="M47" s="81">
        <v>4928</v>
      </c>
      <c r="N47" s="89">
        <v>2150</v>
      </c>
      <c r="O47" s="81">
        <v>3126</v>
      </c>
      <c r="P47" s="81">
        <v>2571</v>
      </c>
      <c r="Q47" s="81">
        <v>3104</v>
      </c>
      <c r="R47" s="81">
        <v>2324</v>
      </c>
      <c r="S47" s="115">
        <v>2217</v>
      </c>
      <c r="T47" s="105">
        <v>0</v>
      </c>
      <c r="U47" s="2">
        <v>0</v>
      </c>
      <c r="V47" s="23">
        <v>250</v>
      </c>
      <c r="W47" s="88">
        <v>376</v>
      </c>
      <c r="X47" s="81"/>
      <c r="Z47" s="89"/>
      <c r="AA47" s="142"/>
      <c r="AB47" s="105"/>
      <c r="AD47" s="25"/>
      <c r="AE47" s="115"/>
      <c r="AF47" s="105"/>
      <c r="AH47" s="25"/>
      <c r="AI47" s="115"/>
      <c r="AJ47" s="105"/>
      <c r="AL47" s="25"/>
      <c r="AM47" s="115"/>
      <c r="AN47" s="105"/>
      <c r="AP47" s="25"/>
      <c r="AQ47" s="115"/>
      <c r="AR47" s="105"/>
      <c r="AT47" s="25"/>
      <c r="AU47" s="115"/>
      <c r="AV47" s="105"/>
      <c r="AX47" s="25"/>
      <c r="AY47" s="115"/>
      <c r="AZ47" s="105"/>
      <c r="BB47" s="25"/>
      <c r="BC47" s="115"/>
      <c r="BD47" s="105"/>
      <c r="BF47" s="25"/>
      <c r="BG47" s="115"/>
      <c r="BH47" s="105"/>
      <c r="BJ47" s="25"/>
    </row>
    <row r="48" spans="2:62" x14ac:dyDescent="0.45">
      <c r="B48" s="32" t="s">
        <v>28</v>
      </c>
      <c r="C48" s="24"/>
      <c r="D48" s="23"/>
      <c r="E48" s="23"/>
      <c r="F48" s="25"/>
      <c r="G48" s="23"/>
      <c r="H48" s="23"/>
      <c r="I48" s="23"/>
      <c r="J48" s="23"/>
      <c r="K48" s="88">
        <v>10727</v>
      </c>
      <c r="L48" s="81">
        <v>26557</v>
      </c>
      <c r="M48" s="81">
        <v>76050</v>
      </c>
      <c r="N48" s="89">
        <v>28031</v>
      </c>
      <c r="O48" s="81">
        <v>21598</v>
      </c>
      <c r="P48" s="81">
        <v>28850</v>
      </c>
      <c r="Q48" s="81">
        <v>66669</v>
      </c>
      <c r="R48" s="81">
        <v>23540</v>
      </c>
      <c r="S48" s="115">
        <v>11965</v>
      </c>
      <c r="T48" s="105">
        <v>0</v>
      </c>
      <c r="U48" s="23">
        <v>2133</v>
      </c>
      <c r="V48" s="23">
        <v>10331</v>
      </c>
      <c r="W48" s="88">
        <v>10638</v>
      </c>
      <c r="X48" s="81"/>
      <c r="Y48" s="81"/>
      <c r="Z48" s="89"/>
      <c r="AA48" s="142"/>
      <c r="AB48" s="105"/>
      <c r="AC48" s="23"/>
      <c r="AD48" s="25"/>
      <c r="AE48" s="115"/>
      <c r="AF48" s="105"/>
      <c r="AG48" s="23"/>
      <c r="AH48" s="25"/>
      <c r="AI48" s="115"/>
      <c r="AJ48" s="105"/>
      <c r="AK48" s="23"/>
      <c r="AL48" s="25"/>
      <c r="AM48" s="115"/>
      <c r="AN48" s="105"/>
      <c r="AO48" s="23"/>
      <c r="AP48" s="25"/>
      <c r="AQ48" s="115"/>
      <c r="AR48" s="105"/>
      <c r="AS48" s="23"/>
      <c r="AT48" s="25"/>
      <c r="AU48" s="115"/>
      <c r="AV48" s="105"/>
      <c r="AW48" s="23"/>
      <c r="AX48" s="25"/>
      <c r="AY48" s="115"/>
      <c r="AZ48" s="105"/>
      <c r="BA48" s="23"/>
      <c r="BB48" s="25"/>
      <c r="BC48" s="115"/>
      <c r="BD48" s="105"/>
      <c r="BE48" s="23"/>
      <c r="BF48" s="25"/>
      <c r="BG48" s="115"/>
      <c r="BH48" s="105"/>
      <c r="BI48" s="23"/>
      <c r="BJ48" s="25"/>
    </row>
    <row r="49" spans="2:62" x14ac:dyDescent="0.45">
      <c r="B49" s="27"/>
      <c r="C49" s="24"/>
      <c r="D49" s="23"/>
      <c r="E49" s="23"/>
      <c r="F49" s="25"/>
      <c r="G49" s="23"/>
      <c r="H49" s="23"/>
      <c r="I49" s="23"/>
      <c r="J49" s="23"/>
      <c r="K49" s="88"/>
      <c r="L49" s="81"/>
      <c r="M49" s="81"/>
      <c r="N49" s="89"/>
      <c r="O49" s="81"/>
      <c r="P49" s="81"/>
      <c r="Q49" s="81"/>
      <c r="R49" s="81"/>
      <c r="S49" s="103"/>
      <c r="T49" s="105"/>
      <c r="W49" s="88"/>
      <c r="X49" s="81"/>
      <c r="Z49" s="130"/>
      <c r="AA49" s="143"/>
      <c r="AB49" s="105"/>
      <c r="AD49" s="136"/>
      <c r="AE49" s="103"/>
      <c r="AF49" s="105"/>
      <c r="AH49" s="136"/>
      <c r="AI49" s="103"/>
      <c r="AJ49" s="105"/>
      <c r="AL49" s="136"/>
      <c r="AM49" s="103"/>
      <c r="AN49" s="105"/>
      <c r="AP49" s="136"/>
      <c r="AQ49" s="103"/>
      <c r="AR49" s="105"/>
      <c r="AT49" s="136"/>
      <c r="AU49" s="103"/>
      <c r="AV49" s="105"/>
      <c r="AX49" s="136"/>
      <c r="AY49" s="103"/>
      <c r="AZ49" s="105"/>
      <c r="BB49" s="136"/>
      <c r="BC49" s="103"/>
      <c r="BD49" s="105"/>
      <c r="BF49" s="136"/>
      <c r="BG49" s="103"/>
      <c r="BH49" s="105"/>
      <c r="BJ49" s="136"/>
    </row>
    <row r="50" spans="2:62" s="7" customFormat="1" x14ac:dyDescent="0.45">
      <c r="B50" s="26" t="s">
        <v>91</v>
      </c>
      <c r="C50" s="20"/>
      <c r="D50" s="19"/>
      <c r="E50" s="19"/>
      <c r="F50" s="21"/>
      <c r="G50" s="19"/>
      <c r="H50" s="19"/>
      <c r="I50" s="19"/>
      <c r="J50" s="19"/>
      <c r="K50" s="86">
        <f>SUM(K51:K57)</f>
        <v>16598</v>
      </c>
      <c r="L50" s="80">
        <f t="shared" ref="L50:N50" si="47">SUM(L51:L57)</f>
        <v>32799</v>
      </c>
      <c r="M50" s="80">
        <f t="shared" si="47"/>
        <v>82504</v>
      </c>
      <c r="N50" s="87">
        <f t="shared" si="47"/>
        <v>31216</v>
      </c>
      <c r="O50" s="80">
        <f>SUM(O51:O57)</f>
        <v>25765</v>
      </c>
      <c r="P50" s="80">
        <f t="shared" ref="P50:Z50" si="48">SUM(P51:P57)</f>
        <v>33050</v>
      </c>
      <c r="Q50" s="80">
        <f t="shared" si="48"/>
        <v>70928</v>
      </c>
      <c r="R50" s="80">
        <f t="shared" si="48"/>
        <v>28182</v>
      </c>
      <c r="S50" s="116">
        <f>SUM(S51:S57)</f>
        <v>15195</v>
      </c>
      <c r="T50" s="104">
        <f t="shared" si="48"/>
        <v>0</v>
      </c>
      <c r="U50" s="80">
        <f t="shared" si="48"/>
        <v>2136</v>
      </c>
      <c r="V50" s="80">
        <f t="shared" si="48"/>
        <v>10797</v>
      </c>
      <c r="W50" s="86">
        <f>SUM(W51:W57)</f>
        <v>11223</v>
      </c>
      <c r="X50" s="80">
        <f t="shared" si="48"/>
        <v>0</v>
      </c>
      <c r="Y50" s="80">
        <f t="shared" si="48"/>
        <v>0</v>
      </c>
      <c r="Z50" s="87">
        <f t="shared" si="48"/>
        <v>0</v>
      </c>
      <c r="AA50" s="144"/>
      <c r="AB50" s="104"/>
      <c r="AC50" s="80"/>
      <c r="AD50" s="87"/>
      <c r="AE50" s="116"/>
      <c r="AF50" s="104"/>
      <c r="AG50" s="80"/>
      <c r="AH50" s="87"/>
      <c r="AI50" s="116"/>
      <c r="AJ50" s="104"/>
      <c r="AK50" s="80"/>
      <c r="AL50" s="87"/>
      <c r="AM50" s="116"/>
      <c r="AN50" s="104"/>
      <c r="AO50" s="80"/>
      <c r="AP50" s="87"/>
      <c r="AQ50" s="116"/>
      <c r="AR50" s="104"/>
      <c r="AS50" s="80"/>
      <c r="AT50" s="87"/>
      <c r="AU50" s="116"/>
      <c r="AV50" s="104"/>
      <c r="AW50" s="80"/>
      <c r="AX50" s="87"/>
      <c r="AY50" s="116"/>
      <c r="AZ50" s="104"/>
      <c r="BA50" s="80"/>
      <c r="BB50" s="87"/>
      <c r="BC50" s="116"/>
      <c r="BD50" s="104"/>
      <c r="BE50" s="80"/>
      <c r="BF50" s="87"/>
      <c r="BG50" s="116"/>
      <c r="BH50" s="104"/>
      <c r="BI50" s="80"/>
      <c r="BJ50" s="87"/>
    </row>
    <row r="51" spans="2:62" x14ac:dyDescent="0.45">
      <c r="B51" s="31" t="s">
        <v>79</v>
      </c>
      <c r="C51" s="24"/>
      <c r="D51" s="23"/>
      <c r="E51" s="23"/>
      <c r="F51" s="25"/>
      <c r="G51" s="23"/>
      <c r="H51" s="23"/>
      <c r="I51" s="23"/>
      <c r="J51" s="23"/>
      <c r="K51" s="92">
        <v>1841</v>
      </c>
      <c r="L51" s="75">
        <v>2232</v>
      </c>
      <c r="M51" s="75">
        <v>1526</v>
      </c>
      <c r="N51" s="130">
        <v>1035</v>
      </c>
      <c r="O51" s="81">
        <v>1041</v>
      </c>
      <c r="P51" s="81">
        <v>1629</v>
      </c>
      <c r="Q51" s="81">
        <v>1155</v>
      </c>
      <c r="R51" s="81">
        <v>2318</v>
      </c>
      <c r="S51" s="117">
        <v>1013</v>
      </c>
      <c r="T51" s="105">
        <v>0</v>
      </c>
      <c r="U51" s="23">
        <v>3</v>
      </c>
      <c r="V51" s="23">
        <v>216</v>
      </c>
      <c r="W51" s="88">
        <v>209</v>
      </c>
      <c r="X51" s="81"/>
      <c r="Y51" s="81"/>
      <c r="Z51" s="89"/>
      <c r="AA51" s="145"/>
      <c r="AB51" s="105"/>
      <c r="AC51" s="23"/>
      <c r="AD51" s="25"/>
      <c r="AE51" s="117"/>
      <c r="AF51" s="105"/>
      <c r="AG51" s="23"/>
      <c r="AH51" s="25"/>
      <c r="AI51" s="117"/>
      <c r="AJ51" s="105"/>
      <c r="AK51" s="23"/>
      <c r="AL51" s="25"/>
      <c r="AM51" s="117"/>
      <c r="AN51" s="105"/>
      <c r="AO51" s="23"/>
      <c r="AP51" s="25"/>
      <c r="AQ51" s="117"/>
      <c r="AR51" s="105"/>
      <c r="AS51" s="23"/>
      <c r="AT51" s="25"/>
      <c r="AU51" s="117"/>
      <c r="AV51" s="105"/>
      <c r="AW51" s="23"/>
      <c r="AX51" s="25"/>
      <c r="AY51" s="117"/>
      <c r="AZ51" s="105"/>
      <c r="BA51" s="23"/>
      <c r="BB51" s="25"/>
      <c r="BC51" s="117"/>
      <c r="BD51" s="105"/>
      <c r="BE51" s="23"/>
      <c r="BF51" s="25"/>
      <c r="BG51" s="117"/>
      <c r="BH51" s="105"/>
      <c r="BI51" s="23"/>
      <c r="BJ51" s="25"/>
    </row>
    <row r="52" spans="2:62" x14ac:dyDescent="0.45">
      <c r="B52" s="31" t="s">
        <v>86</v>
      </c>
      <c r="C52" s="24"/>
      <c r="D52" s="23"/>
      <c r="E52" s="23"/>
      <c r="F52" s="25"/>
      <c r="G52" s="23"/>
      <c r="H52" s="23"/>
      <c r="I52" s="23"/>
      <c r="J52" s="23"/>
      <c r="K52" s="92">
        <v>942</v>
      </c>
      <c r="L52" s="75">
        <v>1141</v>
      </c>
      <c r="M52" s="75">
        <v>1593</v>
      </c>
      <c r="N52" s="130">
        <v>483</v>
      </c>
      <c r="O52" s="81">
        <v>803</v>
      </c>
      <c r="P52" s="81">
        <v>788</v>
      </c>
      <c r="Q52" s="81">
        <v>845</v>
      </c>
      <c r="R52" s="81">
        <v>630</v>
      </c>
      <c r="S52" s="117">
        <v>721</v>
      </c>
      <c r="T52" s="105">
        <v>0</v>
      </c>
      <c r="U52" s="23">
        <v>0</v>
      </c>
      <c r="V52" s="23">
        <v>50</v>
      </c>
      <c r="W52" s="88">
        <v>64</v>
      </c>
      <c r="X52" s="81"/>
      <c r="Y52" s="81"/>
      <c r="Z52" s="89"/>
      <c r="AA52" s="145"/>
      <c r="AB52" s="105"/>
      <c r="AC52" s="23"/>
      <c r="AD52" s="25"/>
      <c r="AE52" s="117"/>
      <c r="AF52" s="105"/>
      <c r="AG52" s="23"/>
      <c r="AH52" s="25"/>
      <c r="AI52" s="117"/>
      <c r="AJ52" s="105"/>
      <c r="AK52" s="23"/>
      <c r="AL52" s="25"/>
      <c r="AM52" s="117"/>
      <c r="AN52" s="105"/>
      <c r="AO52" s="23"/>
      <c r="AP52" s="25"/>
      <c r="AQ52" s="117"/>
      <c r="AR52" s="105"/>
      <c r="AS52" s="23"/>
      <c r="AT52" s="25"/>
      <c r="AU52" s="117"/>
      <c r="AV52" s="105"/>
      <c r="AW52" s="23"/>
      <c r="AX52" s="25"/>
      <c r="AY52" s="117"/>
      <c r="AZ52" s="105"/>
      <c r="BA52" s="23"/>
      <c r="BB52" s="25"/>
      <c r="BC52" s="117"/>
      <c r="BD52" s="105"/>
      <c r="BE52" s="23"/>
      <c r="BF52" s="25"/>
      <c r="BG52" s="117"/>
      <c r="BH52" s="105"/>
      <c r="BI52" s="23"/>
      <c r="BJ52" s="25"/>
    </row>
    <row r="53" spans="2:62" x14ac:dyDescent="0.45">
      <c r="B53" s="31" t="s">
        <v>87</v>
      </c>
      <c r="C53" s="24"/>
      <c r="D53" s="23"/>
      <c r="E53" s="23"/>
      <c r="F53" s="25"/>
      <c r="G53" s="23"/>
      <c r="H53" s="23"/>
      <c r="I53" s="23"/>
      <c r="J53" s="23"/>
      <c r="K53" s="92">
        <v>1457</v>
      </c>
      <c r="L53" s="75">
        <v>1618</v>
      </c>
      <c r="M53" s="75">
        <v>1300</v>
      </c>
      <c r="N53" s="130">
        <v>649</v>
      </c>
      <c r="O53" s="81">
        <v>517</v>
      </c>
      <c r="P53" s="81">
        <v>897</v>
      </c>
      <c r="Q53" s="81">
        <v>676</v>
      </c>
      <c r="R53" s="81">
        <v>589</v>
      </c>
      <c r="S53" s="117">
        <v>383</v>
      </c>
      <c r="T53" s="105">
        <v>0</v>
      </c>
      <c r="U53" s="23">
        <v>0</v>
      </c>
      <c r="V53" s="23">
        <v>47</v>
      </c>
      <c r="W53" s="88">
        <v>63</v>
      </c>
      <c r="X53" s="81"/>
      <c r="Y53" s="81"/>
      <c r="Z53" s="89"/>
      <c r="AA53" s="145"/>
      <c r="AB53" s="105"/>
      <c r="AC53" s="23"/>
      <c r="AD53" s="25"/>
      <c r="AE53" s="117"/>
      <c r="AF53" s="105"/>
      <c r="AG53" s="23"/>
      <c r="AH53" s="25"/>
      <c r="AI53" s="117"/>
      <c r="AJ53" s="105"/>
      <c r="AK53" s="23"/>
      <c r="AL53" s="25"/>
      <c r="AM53" s="117"/>
      <c r="AN53" s="105"/>
      <c r="AO53" s="23"/>
      <c r="AP53" s="25"/>
      <c r="AQ53" s="117"/>
      <c r="AR53" s="105"/>
      <c r="AS53" s="23"/>
      <c r="AT53" s="25"/>
      <c r="AU53" s="117"/>
      <c r="AV53" s="105"/>
      <c r="AW53" s="23"/>
      <c r="AX53" s="25"/>
      <c r="AY53" s="117"/>
      <c r="AZ53" s="105"/>
      <c r="BA53" s="23"/>
      <c r="BB53" s="25"/>
      <c r="BC53" s="117"/>
      <c r="BD53" s="105"/>
      <c r="BE53" s="23"/>
      <c r="BF53" s="25"/>
      <c r="BG53" s="117"/>
      <c r="BH53" s="105"/>
      <c r="BI53" s="23"/>
      <c r="BJ53" s="25"/>
    </row>
    <row r="54" spans="2:62" x14ac:dyDescent="0.45">
      <c r="B54" s="31" t="s">
        <v>88</v>
      </c>
      <c r="C54" s="24"/>
      <c r="D54" s="23"/>
      <c r="E54" s="23"/>
      <c r="F54" s="25"/>
      <c r="G54" s="23"/>
      <c r="H54" s="23"/>
      <c r="I54" s="23"/>
      <c r="J54" s="23"/>
      <c r="K54" s="92">
        <v>1388</v>
      </c>
      <c r="L54" s="75">
        <v>1111</v>
      </c>
      <c r="M54" s="75">
        <v>1805</v>
      </c>
      <c r="N54" s="130">
        <v>909</v>
      </c>
      <c r="O54" s="81">
        <v>1577</v>
      </c>
      <c r="P54" s="81">
        <v>717</v>
      </c>
      <c r="Q54" s="81">
        <v>1349</v>
      </c>
      <c r="R54" s="81">
        <v>859</v>
      </c>
      <c r="S54" s="88">
        <v>903</v>
      </c>
      <c r="T54" s="102">
        <v>0</v>
      </c>
      <c r="U54" s="23">
        <v>0</v>
      </c>
      <c r="V54" s="23">
        <v>132</v>
      </c>
      <c r="W54" s="88">
        <v>167</v>
      </c>
      <c r="X54" s="81"/>
      <c r="Y54" s="81"/>
      <c r="Z54" s="89"/>
      <c r="AA54" s="81"/>
      <c r="AB54" s="102"/>
      <c r="AC54" s="23"/>
      <c r="AD54" s="25"/>
      <c r="AE54" s="88"/>
      <c r="AF54" s="102"/>
      <c r="AG54" s="23"/>
      <c r="AH54" s="25"/>
      <c r="AI54" s="88"/>
      <c r="AJ54" s="102"/>
      <c r="AK54" s="23"/>
      <c r="AL54" s="25"/>
      <c r="AM54" s="88"/>
      <c r="AN54" s="102"/>
      <c r="AO54" s="23"/>
      <c r="AP54" s="25"/>
      <c r="AQ54" s="88"/>
      <c r="AR54" s="102"/>
      <c r="AS54" s="23"/>
      <c r="AT54" s="25"/>
      <c r="AU54" s="88"/>
      <c r="AV54" s="102"/>
      <c r="AW54" s="23"/>
      <c r="AX54" s="25"/>
      <c r="AY54" s="88"/>
      <c r="AZ54" s="102"/>
      <c r="BA54" s="23"/>
      <c r="BB54" s="25"/>
      <c r="BC54" s="88"/>
      <c r="BD54" s="102"/>
      <c r="BE54" s="23"/>
      <c r="BF54" s="25"/>
      <c r="BG54" s="88"/>
      <c r="BH54" s="102"/>
      <c r="BI54" s="23"/>
      <c r="BJ54" s="25"/>
    </row>
    <row r="55" spans="2:62" x14ac:dyDescent="0.45">
      <c r="B55" s="31" t="s">
        <v>89</v>
      </c>
      <c r="C55" s="24"/>
      <c r="D55" s="23"/>
      <c r="E55" s="23"/>
      <c r="F55" s="25"/>
      <c r="G55" s="23"/>
      <c r="H55" s="23"/>
      <c r="I55" s="23"/>
      <c r="J55" s="23"/>
      <c r="K55" s="92">
        <v>176</v>
      </c>
      <c r="L55" s="75">
        <v>112</v>
      </c>
      <c r="M55" s="75">
        <v>109</v>
      </c>
      <c r="N55" s="130">
        <v>69</v>
      </c>
      <c r="O55" s="81">
        <v>108</v>
      </c>
      <c r="P55" s="81">
        <v>133</v>
      </c>
      <c r="Q55" s="81">
        <v>189</v>
      </c>
      <c r="R55" s="81">
        <v>156</v>
      </c>
      <c r="S55" s="88">
        <v>182</v>
      </c>
      <c r="T55" s="102">
        <v>0</v>
      </c>
      <c r="U55" s="23">
        <v>0</v>
      </c>
      <c r="V55" s="23">
        <v>18</v>
      </c>
      <c r="W55" s="88">
        <v>81</v>
      </c>
      <c r="X55" s="81"/>
      <c r="Y55" s="81"/>
      <c r="Z55" s="89"/>
      <c r="AA55" s="81"/>
      <c r="AB55" s="102"/>
      <c r="AC55" s="23"/>
      <c r="AD55" s="25"/>
      <c r="AE55" s="88"/>
      <c r="AF55" s="102"/>
      <c r="AG55" s="23"/>
      <c r="AH55" s="25"/>
      <c r="AI55" s="88"/>
      <c r="AJ55" s="102"/>
      <c r="AK55" s="23"/>
      <c r="AL55" s="25"/>
      <c r="AM55" s="88"/>
      <c r="AN55" s="102"/>
      <c r="AO55" s="23"/>
      <c r="AP55" s="25"/>
      <c r="AQ55" s="88"/>
      <c r="AR55" s="102"/>
      <c r="AS55" s="23"/>
      <c r="AT55" s="25"/>
      <c r="AU55" s="88"/>
      <c r="AV55" s="102"/>
      <c r="AW55" s="23"/>
      <c r="AX55" s="25"/>
      <c r="AY55" s="88"/>
      <c r="AZ55" s="102"/>
      <c r="BA55" s="23"/>
      <c r="BB55" s="25"/>
      <c r="BC55" s="88"/>
      <c r="BD55" s="102"/>
      <c r="BE55" s="23"/>
      <c r="BF55" s="25"/>
      <c r="BG55" s="88"/>
      <c r="BH55" s="102"/>
      <c r="BI55" s="23"/>
      <c r="BJ55" s="25"/>
    </row>
    <row r="56" spans="2:62" x14ac:dyDescent="0.45">
      <c r="B56" s="31" t="s">
        <v>90</v>
      </c>
      <c r="C56" s="24"/>
      <c r="D56" s="23"/>
      <c r="E56" s="23"/>
      <c r="F56" s="25"/>
      <c r="G56" s="23"/>
      <c r="H56" s="23"/>
      <c r="I56" s="23"/>
      <c r="J56" s="23"/>
      <c r="K56" s="92">
        <v>67</v>
      </c>
      <c r="L56" s="75">
        <v>28</v>
      </c>
      <c r="M56" s="75">
        <v>121</v>
      </c>
      <c r="N56" s="130">
        <v>40</v>
      </c>
      <c r="O56" s="81">
        <v>121</v>
      </c>
      <c r="P56" s="81">
        <v>36</v>
      </c>
      <c r="Q56" s="81">
        <v>45</v>
      </c>
      <c r="R56" s="81">
        <v>90</v>
      </c>
      <c r="S56" s="88">
        <v>28</v>
      </c>
      <c r="T56" s="102">
        <v>0</v>
      </c>
      <c r="U56" s="23">
        <v>0</v>
      </c>
      <c r="V56" s="23">
        <v>3</v>
      </c>
      <c r="W56" s="88">
        <v>1</v>
      </c>
      <c r="X56" s="81"/>
      <c r="Y56" s="81"/>
      <c r="Z56" s="89"/>
      <c r="AA56" s="81"/>
      <c r="AB56" s="102"/>
      <c r="AC56" s="23"/>
      <c r="AD56" s="25"/>
      <c r="AE56" s="88"/>
      <c r="AF56" s="102"/>
      <c r="AG56" s="23"/>
      <c r="AH56" s="25"/>
      <c r="AI56" s="88"/>
      <c r="AJ56" s="102"/>
      <c r="AK56" s="23"/>
      <c r="AL56" s="25"/>
      <c r="AM56" s="88"/>
      <c r="AN56" s="102"/>
      <c r="AO56" s="23"/>
      <c r="AP56" s="25"/>
      <c r="AQ56" s="88"/>
      <c r="AR56" s="102"/>
      <c r="AS56" s="23"/>
      <c r="AT56" s="25"/>
      <c r="AU56" s="88"/>
      <c r="AV56" s="102"/>
      <c r="AW56" s="23"/>
      <c r="AX56" s="25"/>
      <c r="AY56" s="88"/>
      <c r="AZ56" s="102"/>
      <c r="BA56" s="23"/>
      <c r="BB56" s="25"/>
      <c r="BC56" s="88"/>
      <c r="BD56" s="102"/>
      <c r="BE56" s="23"/>
      <c r="BF56" s="25"/>
      <c r="BG56" s="88"/>
      <c r="BH56" s="102"/>
      <c r="BI56" s="23"/>
      <c r="BJ56" s="25"/>
    </row>
    <row r="57" spans="2:62" x14ac:dyDescent="0.45">
      <c r="B57" s="31" t="s">
        <v>28</v>
      </c>
      <c r="C57" s="24"/>
      <c r="D57" s="23"/>
      <c r="E57" s="23"/>
      <c r="F57" s="25"/>
      <c r="G57" s="23"/>
      <c r="H57" s="23"/>
      <c r="I57" s="23"/>
      <c r="J57" s="23"/>
      <c r="K57" s="92">
        <v>10727</v>
      </c>
      <c r="L57" s="75">
        <v>26557</v>
      </c>
      <c r="M57" s="75">
        <v>76050</v>
      </c>
      <c r="N57" s="130">
        <v>28031</v>
      </c>
      <c r="O57" s="81">
        <v>21598</v>
      </c>
      <c r="P57" s="81">
        <v>28850</v>
      </c>
      <c r="Q57" s="81">
        <v>66669</v>
      </c>
      <c r="R57" s="81">
        <v>23540</v>
      </c>
      <c r="S57" s="88">
        <v>11965</v>
      </c>
      <c r="T57" s="102">
        <v>0</v>
      </c>
      <c r="U57" s="23">
        <v>2133</v>
      </c>
      <c r="V57" s="23">
        <v>10331</v>
      </c>
      <c r="W57" s="88">
        <v>10638</v>
      </c>
      <c r="X57" s="81"/>
      <c r="Y57" s="81"/>
      <c r="Z57" s="89"/>
      <c r="AA57" s="81"/>
      <c r="AB57" s="102"/>
      <c r="AC57" s="23"/>
      <c r="AD57" s="25"/>
      <c r="AE57" s="88"/>
      <c r="AF57" s="102"/>
      <c r="AG57" s="23"/>
      <c r="AH57" s="25"/>
      <c r="AI57" s="88"/>
      <c r="AJ57" s="102"/>
      <c r="AK57" s="23"/>
      <c r="AL57" s="25"/>
      <c r="AM57" s="88"/>
      <c r="AN57" s="102"/>
      <c r="AO57" s="23"/>
      <c r="AP57" s="25"/>
      <c r="AQ57" s="88"/>
      <c r="AR57" s="102"/>
      <c r="AS57" s="23"/>
      <c r="AT57" s="25"/>
      <c r="AU57" s="88"/>
      <c r="AV57" s="102"/>
      <c r="AW57" s="23"/>
      <c r="AX57" s="25"/>
      <c r="AY57" s="88"/>
      <c r="AZ57" s="102"/>
      <c r="BA57" s="23"/>
      <c r="BB57" s="25"/>
      <c r="BC57" s="88"/>
      <c r="BD57" s="102"/>
      <c r="BE57" s="23"/>
      <c r="BF57" s="25"/>
      <c r="BG57" s="88"/>
      <c r="BH57" s="102"/>
      <c r="BI57" s="23"/>
      <c r="BJ57" s="25"/>
    </row>
    <row r="58" spans="2:62" x14ac:dyDescent="0.45">
      <c r="B58" s="27"/>
      <c r="C58" s="24"/>
      <c r="D58" s="23"/>
      <c r="E58" s="23"/>
      <c r="F58" s="25"/>
      <c r="G58" s="23"/>
      <c r="H58" s="23"/>
      <c r="I58" s="23"/>
      <c r="J58" s="23"/>
      <c r="K58" s="88"/>
      <c r="L58" s="81"/>
      <c r="M58" s="81"/>
      <c r="N58" s="89"/>
      <c r="O58" s="81"/>
      <c r="P58" s="81"/>
      <c r="Q58" s="81"/>
      <c r="R58" s="81"/>
      <c r="S58" s="24"/>
      <c r="T58" s="102"/>
      <c r="U58" s="23"/>
      <c r="V58" s="23"/>
      <c r="W58" s="88"/>
      <c r="X58" s="81"/>
      <c r="Y58" s="81"/>
      <c r="Z58" s="89"/>
      <c r="AA58" s="23"/>
      <c r="AB58" s="102"/>
      <c r="AC58" s="23"/>
      <c r="AD58" s="25"/>
      <c r="AE58" s="24"/>
      <c r="AF58" s="102"/>
      <c r="AG58" s="23"/>
      <c r="AH58" s="25"/>
      <c r="AI58" s="24"/>
      <c r="AJ58" s="102"/>
      <c r="AK58" s="23"/>
      <c r="AL58" s="25"/>
      <c r="AM58" s="24"/>
      <c r="AN58" s="102"/>
      <c r="AO58" s="23"/>
      <c r="AP58" s="25"/>
      <c r="AQ58" s="24"/>
      <c r="AR58" s="102"/>
      <c r="AS58" s="23"/>
      <c r="AT58" s="25"/>
      <c r="AU58" s="24"/>
      <c r="AV58" s="102"/>
      <c r="AW58" s="23"/>
      <c r="AX58" s="25"/>
      <c r="AY58" s="24"/>
      <c r="AZ58" s="102"/>
      <c r="BA58" s="23"/>
      <c r="BB58" s="25"/>
      <c r="BC58" s="24"/>
      <c r="BD58" s="102"/>
      <c r="BE58" s="23"/>
      <c r="BF58" s="25"/>
      <c r="BG58" s="24"/>
      <c r="BH58" s="102"/>
      <c r="BI58" s="23"/>
      <c r="BJ58" s="25"/>
    </row>
    <row r="59" spans="2:62" s="7" customFormat="1" x14ac:dyDescent="0.45">
      <c r="B59" s="26" t="s">
        <v>98</v>
      </c>
      <c r="C59" s="20"/>
      <c r="D59" s="19"/>
      <c r="E59" s="19"/>
      <c r="F59" s="21"/>
      <c r="G59" s="19"/>
      <c r="H59" s="19"/>
      <c r="I59" s="19"/>
      <c r="J59" s="19"/>
      <c r="K59" s="86">
        <f>SUM(K60:K67)</f>
        <v>16598</v>
      </c>
      <c r="L59" s="80">
        <f t="shared" ref="L59:N59" si="49">SUM(L60:L67)</f>
        <v>32799</v>
      </c>
      <c r="M59" s="80">
        <f t="shared" si="49"/>
        <v>82504</v>
      </c>
      <c r="N59" s="87">
        <f t="shared" si="49"/>
        <v>31216</v>
      </c>
      <c r="O59" s="80">
        <f>SUM(O60:O67)</f>
        <v>25765</v>
      </c>
      <c r="P59" s="80">
        <f t="shared" ref="P59:U59" si="50">SUM(P60:P67)</f>
        <v>33050</v>
      </c>
      <c r="Q59" s="80">
        <f t="shared" si="50"/>
        <v>70928</v>
      </c>
      <c r="R59" s="80">
        <f t="shared" si="50"/>
        <v>28182</v>
      </c>
      <c r="S59" s="86">
        <f>SUM(S60:S67)</f>
        <v>15195</v>
      </c>
      <c r="T59" s="99">
        <f t="shared" si="50"/>
        <v>0</v>
      </c>
      <c r="U59" s="80">
        <f t="shared" si="50"/>
        <v>2136</v>
      </c>
      <c r="V59" s="80">
        <f>SUM(V60:V67)</f>
        <v>10797</v>
      </c>
      <c r="W59" s="86">
        <f>SUM(W60:W67)</f>
        <v>11223</v>
      </c>
      <c r="X59" s="80">
        <f t="shared" ref="X59:Y59" si="51">SUM(X60:X67)</f>
        <v>0</v>
      </c>
      <c r="Y59" s="80">
        <f t="shared" si="51"/>
        <v>0</v>
      </c>
      <c r="Z59" s="87">
        <f>SUM(Z60:Z67)</f>
        <v>0</v>
      </c>
      <c r="AA59" s="80"/>
      <c r="AB59" s="99"/>
      <c r="AC59" s="80"/>
      <c r="AD59" s="87"/>
      <c r="AE59" s="86"/>
      <c r="AF59" s="99"/>
      <c r="AG59" s="80"/>
      <c r="AH59" s="87"/>
      <c r="AI59" s="86"/>
      <c r="AJ59" s="99"/>
      <c r="AK59" s="80"/>
      <c r="AL59" s="87"/>
      <c r="AM59" s="86"/>
      <c r="AN59" s="99"/>
      <c r="AO59" s="80"/>
      <c r="AP59" s="87"/>
      <c r="AQ59" s="86"/>
      <c r="AR59" s="99"/>
      <c r="AS59" s="80"/>
      <c r="AT59" s="87"/>
      <c r="AU59" s="86"/>
      <c r="AV59" s="99"/>
      <c r="AW59" s="80"/>
      <c r="AX59" s="87"/>
      <c r="AY59" s="86"/>
      <c r="AZ59" s="99"/>
      <c r="BA59" s="80"/>
      <c r="BB59" s="87"/>
      <c r="BC59" s="86"/>
      <c r="BD59" s="99"/>
      <c r="BE59" s="80"/>
      <c r="BF59" s="87"/>
      <c r="BG59" s="86"/>
      <c r="BH59" s="99"/>
      <c r="BI59" s="80"/>
      <c r="BJ59" s="87"/>
    </row>
    <row r="60" spans="2:62" x14ac:dyDescent="0.45">
      <c r="B60" s="31" t="s">
        <v>92</v>
      </c>
      <c r="C60" s="24"/>
      <c r="D60" s="23"/>
      <c r="E60" s="23"/>
      <c r="F60" s="25"/>
      <c r="G60" s="23"/>
      <c r="H60" s="23"/>
      <c r="I60" s="23"/>
      <c r="J60" s="23"/>
      <c r="K60" s="121">
        <v>9371</v>
      </c>
      <c r="L60" s="122">
        <v>10405</v>
      </c>
      <c r="M60" s="122">
        <v>12433</v>
      </c>
      <c r="N60" s="131">
        <v>9466</v>
      </c>
      <c r="O60" s="81">
        <v>10080</v>
      </c>
      <c r="P60" s="81">
        <v>8840</v>
      </c>
      <c r="Q60" s="81">
        <v>9520</v>
      </c>
      <c r="R60" s="81">
        <v>10574</v>
      </c>
      <c r="S60" s="88">
        <v>6643</v>
      </c>
      <c r="T60" s="102">
        <v>0</v>
      </c>
      <c r="U60" s="23">
        <v>1054</v>
      </c>
      <c r="V60" s="23">
        <v>7259</v>
      </c>
      <c r="W60" s="88">
        <v>7098</v>
      </c>
      <c r="X60" s="81"/>
      <c r="Y60" s="81"/>
      <c r="Z60" s="89"/>
      <c r="AA60" s="81"/>
      <c r="AB60" s="102"/>
      <c r="AC60" s="23"/>
      <c r="AD60" s="25"/>
      <c r="AE60" s="88"/>
      <c r="AF60" s="102"/>
      <c r="AG60" s="23"/>
      <c r="AH60" s="25"/>
      <c r="AI60" s="88"/>
      <c r="AJ60" s="102"/>
      <c r="AK60" s="23"/>
      <c r="AL60" s="25"/>
      <c r="AM60" s="88"/>
      <c r="AN60" s="102"/>
      <c r="AO60" s="23"/>
      <c r="AP60" s="25"/>
      <c r="AQ60" s="88"/>
      <c r="AR60" s="102"/>
      <c r="AS60" s="23"/>
      <c r="AT60" s="25"/>
      <c r="AU60" s="88"/>
      <c r="AV60" s="102"/>
      <c r="AW60" s="23"/>
      <c r="AX60" s="25"/>
      <c r="AY60" s="88"/>
      <c r="AZ60" s="102"/>
      <c r="BA60" s="23"/>
      <c r="BB60" s="25"/>
      <c r="BC60" s="88"/>
      <c r="BD60" s="102"/>
      <c r="BE60" s="23"/>
      <c r="BF60" s="25"/>
      <c r="BG60" s="88"/>
      <c r="BH60" s="102"/>
      <c r="BI60" s="23"/>
      <c r="BJ60" s="25"/>
    </row>
    <row r="61" spans="2:62" x14ac:dyDescent="0.45">
      <c r="B61" s="31" t="s">
        <v>93</v>
      </c>
      <c r="C61" s="24"/>
      <c r="D61" s="23"/>
      <c r="E61" s="23"/>
      <c r="F61" s="25"/>
      <c r="G61" s="23"/>
      <c r="H61" s="23"/>
      <c r="I61" s="23"/>
      <c r="J61" s="23"/>
      <c r="K61" s="121">
        <v>4256</v>
      </c>
      <c r="L61" s="122">
        <v>5556</v>
      </c>
      <c r="M61" s="122">
        <v>5928</v>
      </c>
      <c r="N61" s="131">
        <v>3930</v>
      </c>
      <c r="O61" s="81">
        <v>4620</v>
      </c>
      <c r="P61" s="81">
        <v>3867</v>
      </c>
      <c r="Q61" s="81">
        <v>3558</v>
      </c>
      <c r="R61" s="81">
        <v>4390</v>
      </c>
      <c r="S61" s="88">
        <v>2299</v>
      </c>
      <c r="T61" s="102">
        <v>0</v>
      </c>
      <c r="U61" s="23">
        <v>847</v>
      </c>
      <c r="V61" s="23">
        <v>2308</v>
      </c>
      <c r="W61" s="88">
        <v>2169</v>
      </c>
      <c r="X61" s="81"/>
      <c r="Y61" s="81"/>
      <c r="Z61" s="89"/>
      <c r="AA61" s="81"/>
      <c r="AB61" s="102"/>
      <c r="AC61" s="23"/>
      <c r="AD61" s="25"/>
      <c r="AE61" s="88"/>
      <c r="AF61" s="102"/>
      <c r="AG61" s="23"/>
      <c r="AH61" s="25"/>
      <c r="AI61" s="88"/>
      <c r="AJ61" s="102"/>
      <c r="AK61" s="23"/>
      <c r="AL61" s="25"/>
      <c r="AM61" s="88"/>
      <c r="AN61" s="102"/>
      <c r="AO61" s="23"/>
      <c r="AP61" s="25"/>
      <c r="AQ61" s="88"/>
      <c r="AR61" s="102"/>
      <c r="AS61" s="23"/>
      <c r="AT61" s="25"/>
      <c r="AU61" s="88"/>
      <c r="AV61" s="102"/>
      <c r="AW61" s="23"/>
      <c r="AX61" s="25"/>
      <c r="AY61" s="88"/>
      <c r="AZ61" s="102"/>
      <c r="BA61" s="23"/>
      <c r="BB61" s="25"/>
      <c r="BC61" s="88"/>
      <c r="BD61" s="102"/>
      <c r="BE61" s="23"/>
      <c r="BF61" s="25"/>
      <c r="BG61" s="88"/>
      <c r="BH61" s="102"/>
      <c r="BI61" s="23"/>
      <c r="BJ61" s="25"/>
    </row>
    <row r="62" spans="2:62" x14ac:dyDescent="0.45">
      <c r="B62" s="31" t="s">
        <v>94</v>
      </c>
      <c r="C62" s="24"/>
      <c r="D62" s="23"/>
      <c r="E62" s="23"/>
      <c r="F62" s="25"/>
      <c r="G62" s="23"/>
      <c r="H62" s="23"/>
      <c r="I62" s="23"/>
      <c r="J62" s="23"/>
      <c r="K62" s="121">
        <v>1951</v>
      </c>
      <c r="L62" s="122">
        <v>14790</v>
      </c>
      <c r="M62" s="122">
        <v>55318</v>
      </c>
      <c r="N62" s="131">
        <v>15909</v>
      </c>
      <c r="O62" s="81">
        <v>9819</v>
      </c>
      <c r="P62" s="81">
        <v>18038</v>
      </c>
      <c r="Q62" s="81">
        <v>51291</v>
      </c>
      <c r="R62" s="81">
        <v>10821</v>
      </c>
      <c r="S62" s="88">
        <v>5021</v>
      </c>
      <c r="T62" s="102">
        <v>0</v>
      </c>
      <c r="U62" s="23">
        <v>23</v>
      </c>
      <c r="V62" s="23">
        <v>638</v>
      </c>
      <c r="W62" s="88">
        <v>1236</v>
      </c>
      <c r="X62" s="81"/>
      <c r="Y62" s="81"/>
      <c r="Z62" s="89"/>
      <c r="AA62" s="81"/>
      <c r="AB62" s="102"/>
      <c r="AC62" s="23"/>
      <c r="AD62" s="25"/>
      <c r="AE62" s="88"/>
      <c r="AF62" s="102"/>
      <c r="AG62" s="23"/>
      <c r="AH62" s="25"/>
      <c r="AI62" s="88"/>
      <c r="AJ62" s="102"/>
      <c r="AK62" s="23"/>
      <c r="AL62" s="25"/>
      <c r="AM62" s="88"/>
      <c r="AN62" s="102"/>
      <c r="AO62" s="23"/>
      <c r="AP62" s="25"/>
      <c r="AQ62" s="88"/>
      <c r="AR62" s="102"/>
      <c r="AS62" s="23"/>
      <c r="AT62" s="25"/>
      <c r="AU62" s="88"/>
      <c r="AV62" s="102"/>
      <c r="AW62" s="23"/>
      <c r="AX62" s="25"/>
      <c r="AY62" s="88"/>
      <c r="AZ62" s="102"/>
      <c r="BA62" s="23"/>
      <c r="BB62" s="25"/>
      <c r="BC62" s="88"/>
      <c r="BD62" s="102"/>
      <c r="BE62" s="23"/>
      <c r="BF62" s="25"/>
      <c r="BG62" s="88"/>
      <c r="BH62" s="102"/>
      <c r="BI62" s="23"/>
      <c r="BJ62" s="25"/>
    </row>
    <row r="63" spans="2:62" x14ac:dyDescent="0.45">
      <c r="B63" s="31" t="s">
        <v>95</v>
      </c>
      <c r="C63" s="24"/>
      <c r="D63" s="23"/>
      <c r="E63" s="23"/>
      <c r="F63" s="25"/>
      <c r="G63" s="23"/>
      <c r="H63" s="23"/>
      <c r="I63" s="23"/>
      <c r="J63" s="23"/>
      <c r="K63" s="121">
        <v>689</v>
      </c>
      <c r="L63" s="122">
        <v>1661</v>
      </c>
      <c r="M63" s="122">
        <v>3127</v>
      </c>
      <c r="N63" s="131">
        <v>1618</v>
      </c>
      <c r="O63" s="81">
        <v>908</v>
      </c>
      <c r="P63" s="81">
        <v>1322</v>
      </c>
      <c r="Q63" s="81">
        <v>2860</v>
      </c>
      <c r="R63" s="81">
        <v>1663</v>
      </c>
      <c r="S63" s="88">
        <v>695</v>
      </c>
      <c r="T63" s="102">
        <v>0</v>
      </c>
      <c r="U63" s="23">
        <v>17</v>
      </c>
      <c r="V63" s="23">
        <v>246</v>
      </c>
      <c r="W63" s="88">
        <v>320</v>
      </c>
      <c r="X63" s="81"/>
      <c r="Y63" s="81"/>
      <c r="Z63" s="89"/>
      <c r="AA63" s="81"/>
      <c r="AB63" s="102"/>
      <c r="AC63" s="23"/>
      <c r="AD63" s="25"/>
      <c r="AE63" s="88"/>
      <c r="AF63" s="102"/>
      <c r="AG63" s="23"/>
      <c r="AH63" s="25"/>
      <c r="AI63" s="88"/>
      <c r="AJ63" s="102"/>
      <c r="AK63" s="23"/>
      <c r="AL63" s="25"/>
      <c r="AM63" s="88"/>
      <c r="AN63" s="102"/>
      <c r="AO63" s="23"/>
      <c r="AP63" s="25"/>
      <c r="AQ63" s="88"/>
      <c r="AR63" s="102"/>
      <c r="AS63" s="23"/>
      <c r="AT63" s="25"/>
      <c r="AU63" s="88"/>
      <c r="AV63" s="102"/>
      <c r="AW63" s="23"/>
      <c r="AX63" s="25"/>
      <c r="AY63" s="88"/>
      <c r="AZ63" s="102"/>
      <c r="BA63" s="23"/>
      <c r="BB63" s="25"/>
      <c r="BC63" s="88"/>
      <c r="BD63" s="102"/>
      <c r="BE63" s="23"/>
      <c r="BF63" s="25"/>
      <c r="BG63" s="88"/>
      <c r="BH63" s="102"/>
      <c r="BI63" s="23"/>
      <c r="BJ63" s="25"/>
    </row>
    <row r="64" spans="2:62" x14ac:dyDescent="0.45">
      <c r="B64" s="31" t="s">
        <v>96</v>
      </c>
      <c r="C64" s="24"/>
      <c r="D64" s="23"/>
      <c r="E64" s="23"/>
      <c r="F64" s="25"/>
      <c r="G64" s="23"/>
      <c r="H64" s="23"/>
      <c r="I64" s="23"/>
      <c r="J64" s="23"/>
      <c r="K64" s="121">
        <v>331</v>
      </c>
      <c r="L64" s="122">
        <v>387</v>
      </c>
      <c r="M64" s="122">
        <v>5698</v>
      </c>
      <c r="N64" s="131">
        <v>293</v>
      </c>
      <c r="O64" s="81">
        <v>338</v>
      </c>
      <c r="P64" s="81">
        <v>581</v>
      </c>
      <c r="Q64" s="81">
        <v>3391</v>
      </c>
      <c r="R64" s="81">
        <v>484</v>
      </c>
      <c r="S64" s="88">
        <v>453</v>
      </c>
      <c r="T64" s="102">
        <v>0</v>
      </c>
      <c r="U64" s="23">
        <v>191</v>
      </c>
      <c r="V64" s="23">
        <v>342</v>
      </c>
      <c r="W64" s="88">
        <v>397</v>
      </c>
      <c r="X64" s="81"/>
      <c r="Y64" s="81"/>
      <c r="Z64" s="89"/>
      <c r="AA64" s="81"/>
      <c r="AB64" s="102"/>
      <c r="AC64" s="23"/>
      <c r="AD64" s="25"/>
      <c r="AE64" s="88"/>
      <c r="AF64" s="102"/>
      <c r="AG64" s="23"/>
      <c r="AH64" s="25"/>
      <c r="AI64" s="88"/>
      <c r="AJ64" s="102"/>
      <c r="AK64" s="23"/>
      <c r="AL64" s="25"/>
      <c r="AM64" s="88"/>
      <c r="AN64" s="102"/>
      <c r="AO64" s="23"/>
      <c r="AP64" s="25"/>
      <c r="AQ64" s="88"/>
      <c r="AR64" s="102"/>
      <c r="AS64" s="23"/>
      <c r="AT64" s="25"/>
      <c r="AU64" s="88"/>
      <c r="AV64" s="102"/>
      <c r="AW64" s="23"/>
      <c r="AX64" s="25"/>
      <c r="AY64" s="88"/>
      <c r="AZ64" s="102"/>
      <c r="BA64" s="23"/>
      <c r="BB64" s="25"/>
      <c r="BC64" s="88"/>
      <c r="BD64" s="102"/>
      <c r="BE64" s="23"/>
      <c r="BF64" s="25"/>
      <c r="BG64" s="88"/>
      <c r="BH64" s="102"/>
      <c r="BI64" s="23"/>
      <c r="BJ64" s="25"/>
    </row>
    <row r="65" spans="2:62" x14ac:dyDescent="0.45">
      <c r="B65" s="31" t="s">
        <v>306</v>
      </c>
      <c r="C65" s="24"/>
      <c r="D65" s="23"/>
      <c r="E65" s="23"/>
      <c r="F65" s="25"/>
      <c r="G65" s="23"/>
      <c r="H65" s="23"/>
      <c r="I65" s="23"/>
      <c r="J65" s="23"/>
      <c r="K65" s="119">
        <v>0</v>
      </c>
      <c r="L65" s="4">
        <v>0</v>
      </c>
      <c r="M65" s="4">
        <v>0</v>
      </c>
      <c r="N65" s="120">
        <v>0</v>
      </c>
      <c r="O65" s="98">
        <v>0</v>
      </c>
      <c r="P65" s="98">
        <v>0</v>
      </c>
      <c r="Q65" s="98">
        <v>0</v>
      </c>
      <c r="R65" s="98">
        <v>0</v>
      </c>
      <c r="S65" s="88">
        <v>75</v>
      </c>
      <c r="T65" s="102">
        <v>0</v>
      </c>
      <c r="U65" s="23">
        <v>0</v>
      </c>
      <c r="V65" s="23"/>
      <c r="W65" s="88"/>
      <c r="X65" s="81"/>
      <c r="Y65" s="81"/>
      <c r="Z65" s="89"/>
      <c r="AA65" s="81"/>
      <c r="AB65" s="102"/>
      <c r="AC65" s="23"/>
      <c r="AD65" s="25"/>
      <c r="AE65" s="88"/>
      <c r="AF65" s="102"/>
      <c r="AG65" s="23"/>
      <c r="AH65" s="25"/>
      <c r="AI65" s="88"/>
      <c r="AJ65" s="102"/>
      <c r="AK65" s="23"/>
      <c r="AL65" s="25"/>
      <c r="AM65" s="88"/>
      <c r="AN65" s="102"/>
      <c r="AO65" s="23"/>
      <c r="AP65" s="25"/>
      <c r="AQ65" s="88"/>
      <c r="AR65" s="102"/>
      <c r="AS65" s="23"/>
      <c r="AT65" s="25"/>
      <c r="AU65" s="88"/>
      <c r="AV65" s="102"/>
      <c r="AW65" s="23"/>
      <c r="AX65" s="25"/>
      <c r="AY65" s="88"/>
      <c r="AZ65" s="102"/>
      <c r="BA65" s="23"/>
      <c r="BB65" s="25"/>
      <c r="BC65" s="88"/>
      <c r="BD65" s="102"/>
      <c r="BE65" s="23"/>
      <c r="BF65" s="25"/>
      <c r="BG65" s="88"/>
      <c r="BH65" s="102"/>
      <c r="BI65" s="23"/>
      <c r="BJ65" s="25"/>
    </row>
    <row r="66" spans="2:62" x14ac:dyDescent="0.45">
      <c r="B66" s="31" t="s">
        <v>305</v>
      </c>
      <c r="C66" s="24"/>
      <c r="D66" s="23"/>
      <c r="E66" s="23"/>
      <c r="F66" s="25"/>
      <c r="G66" s="23"/>
      <c r="H66" s="23"/>
      <c r="I66" s="23"/>
      <c r="J66" s="23"/>
      <c r="K66" s="119">
        <v>0</v>
      </c>
      <c r="L66" s="4">
        <v>0</v>
      </c>
      <c r="M66" s="4">
        <v>0</v>
      </c>
      <c r="N66" s="120">
        <v>0</v>
      </c>
      <c r="O66" s="98">
        <v>0</v>
      </c>
      <c r="P66" s="98">
        <v>0</v>
      </c>
      <c r="Q66" s="98">
        <v>0</v>
      </c>
      <c r="R66" s="98">
        <v>0</v>
      </c>
      <c r="S66" s="88">
        <v>9</v>
      </c>
      <c r="T66" s="102">
        <v>0</v>
      </c>
      <c r="U66" s="23">
        <v>4</v>
      </c>
      <c r="V66" s="23">
        <v>4</v>
      </c>
      <c r="W66" s="88">
        <v>3</v>
      </c>
      <c r="X66" s="81"/>
      <c r="Y66" s="81"/>
      <c r="Z66" s="89"/>
      <c r="AA66" s="81"/>
      <c r="AB66" s="102"/>
      <c r="AC66" s="23"/>
      <c r="AD66" s="25"/>
      <c r="AE66" s="88"/>
      <c r="AF66" s="102"/>
      <c r="AG66" s="23"/>
      <c r="AH66" s="25"/>
      <c r="AI66" s="88"/>
      <c r="AJ66" s="102"/>
      <c r="AK66" s="23"/>
      <c r="AL66" s="25"/>
      <c r="AM66" s="88"/>
      <c r="AN66" s="102"/>
      <c r="AO66" s="23"/>
      <c r="AP66" s="25"/>
      <c r="AQ66" s="88"/>
      <c r="AR66" s="102"/>
      <c r="AS66" s="23"/>
      <c r="AT66" s="25"/>
      <c r="AU66" s="88"/>
      <c r="AV66" s="102"/>
      <c r="AW66" s="23"/>
      <c r="AX66" s="25"/>
      <c r="AY66" s="88"/>
      <c r="AZ66" s="102"/>
      <c r="BA66" s="23"/>
      <c r="BB66" s="25"/>
      <c r="BC66" s="88"/>
      <c r="BD66" s="102"/>
      <c r="BE66" s="23"/>
      <c r="BF66" s="25"/>
      <c r="BG66" s="88"/>
      <c r="BH66" s="102"/>
      <c r="BI66" s="23"/>
      <c r="BJ66" s="25"/>
    </row>
    <row r="67" spans="2:62" x14ac:dyDescent="0.45">
      <c r="B67" s="31" t="s">
        <v>97</v>
      </c>
      <c r="C67" s="24"/>
      <c r="D67" s="23"/>
      <c r="E67" s="23"/>
      <c r="F67" s="25"/>
      <c r="G67" s="23"/>
      <c r="H67" s="23"/>
      <c r="I67" s="23"/>
      <c r="J67" s="23"/>
      <c r="K67" s="119">
        <v>0</v>
      </c>
      <c r="L67" s="4">
        <v>0</v>
      </c>
      <c r="M67" s="4">
        <v>0</v>
      </c>
      <c r="N67" s="120">
        <v>0</v>
      </c>
      <c r="O67" s="81">
        <v>0</v>
      </c>
      <c r="P67" s="81">
        <v>402</v>
      </c>
      <c r="Q67" s="81">
        <v>308</v>
      </c>
      <c r="R67" s="81">
        <v>250</v>
      </c>
      <c r="S67" s="97">
        <v>0</v>
      </c>
      <c r="T67" s="102">
        <v>0</v>
      </c>
      <c r="U67" s="23">
        <v>0</v>
      </c>
      <c r="V67" s="23"/>
      <c r="W67" s="88"/>
      <c r="X67" s="81"/>
      <c r="Y67" s="81"/>
      <c r="Z67" s="89"/>
      <c r="AA67" s="98"/>
      <c r="AB67" s="102"/>
      <c r="AC67" s="23"/>
      <c r="AD67" s="25"/>
      <c r="AE67" s="97"/>
      <c r="AF67" s="102"/>
      <c r="AG67" s="23"/>
      <c r="AH67" s="25"/>
      <c r="AI67" s="97"/>
      <c r="AJ67" s="102"/>
      <c r="AK67" s="23"/>
      <c r="AL67" s="25"/>
      <c r="AM67" s="97"/>
      <c r="AN67" s="102"/>
      <c r="AO67" s="23"/>
      <c r="AP67" s="25"/>
      <c r="AQ67" s="97"/>
      <c r="AR67" s="102"/>
      <c r="AS67" s="23"/>
      <c r="AT67" s="25"/>
      <c r="AU67" s="97"/>
      <c r="AV67" s="102"/>
      <c r="AW67" s="23"/>
      <c r="AX67" s="25"/>
      <c r="AY67" s="97"/>
      <c r="AZ67" s="102"/>
      <c r="BA67" s="23"/>
      <c r="BB67" s="25"/>
      <c r="BC67" s="97"/>
      <c r="BD67" s="102"/>
      <c r="BE67" s="23"/>
      <c r="BF67" s="25"/>
      <c r="BG67" s="97"/>
      <c r="BH67" s="102"/>
      <c r="BI67" s="23"/>
      <c r="BJ67" s="25"/>
    </row>
    <row r="68" spans="2:62" x14ac:dyDescent="0.45">
      <c r="B68" s="27"/>
      <c r="C68" s="24"/>
      <c r="D68" s="23"/>
      <c r="E68" s="23"/>
      <c r="F68" s="25"/>
      <c r="G68" s="23"/>
      <c r="H68" s="23"/>
      <c r="I68" s="23"/>
      <c r="J68" s="23"/>
      <c r="K68" s="88"/>
      <c r="L68" s="81"/>
      <c r="M68" s="81"/>
      <c r="N68" s="89"/>
      <c r="O68" s="81"/>
      <c r="P68" s="81"/>
      <c r="Q68" s="81"/>
      <c r="R68" s="81"/>
      <c r="S68" s="24"/>
      <c r="T68" s="102"/>
      <c r="U68" s="23"/>
      <c r="V68" s="23"/>
      <c r="W68" s="88"/>
      <c r="X68" s="81"/>
      <c r="Y68" s="81"/>
      <c r="Z68" s="89"/>
      <c r="AA68" s="23"/>
      <c r="AB68" s="102"/>
      <c r="AC68" s="23"/>
      <c r="AD68" s="25"/>
      <c r="AE68" s="24"/>
      <c r="AF68" s="102"/>
      <c r="AG68" s="23"/>
      <c r="AH68" s="25"/>
      <c r="AI68" s="24"/>
      <c r="AJ68" s="102"/>
      <c r="AK68" s="23"/>
      <c r="AL68" s="25"/>
      <c r="AM68" s="24"/>
      <c r="AN68" s="102"/>
      <c r="AO68" s="23"/>
      <c r="AP68" s="25"/>
      <c r="AQ68" s="24"/>
      <c r="AR68" s="102"/>
      <c r="AS68" s="23"/>
      <c r="AT68" s="25"/>
      <c r="AU68" s="24"/>
      <c r="AV68" s="102"/>
      <c r="AW68" s="23"/>
      <c r="AX68" s="25"/>
      <c r="AY68" s="24"/>
      <c r="AZ68" s="102"/>
      <c r="BA68" s="23"/>
      <c r="BB68" s="25"/>
      <c r="BC68" s="24"/>
      <c r="BD68" s="102"/>
      <c r="BE68" s="23"/>
      <c r="BF68" s="25"/>
      <c r="BG68" s="24"/>
      <c r="BH68" s="102"/>
      <c r="BI68" s="23"/>
      <c r="BJ68" s="25"/>
    </row>
    <row r="69" spans="2:62" s="7" customFormat="1" x14ac:dyDescent="0.45">
      <c r="B69" s="26" t="s">
        <v>266</v>
      </c>
      <c r="C69" s="20"/>
      <c r="D69" s="19"/>
      <c r="E69" s="19"/>
      <c r="F69" s="21"/>
      <c r="G69" s="19"/>
      <c r="H69" s="19"/>
      <c r="I69" s="19"/>
      <c r="J69" s="19"/>
      <c r="K69" s="86">
        <f>SUM(K70:K71)</f>
        <v>16598</v>
      </c>
      <c r="L69" s="80">
        <f t="shared" ref="L69:N69" si="52">SUM(L70:L71)</f>
        <v>32799</v>
      </c>
      <c r="M69" s="80">
        <f t="shared" si="52"/>
        <v>82504</v>
      </c>
      <c r="N69" s="87">
        <f t="shared" si="52"/>
        <v>31216</v>
      </c>
      <c r="O69" s="80">
        <f>SUM(O70:O71)</f>
        <v>25765</v>
      </c>
      <c r="P69" s="80">
        <f t="shared" ref="P69:V69" si="53">SUM(P70:P71)</f>
        <v>33050</v>
      </c>
      <c r="Q69" s="80">
        <f t="shared" si="53"/>
        <v>70928</v>
      </c>
      <c r="R69" s="80">
        <f t="shared" si="53"/>
        <v>28182</v>
      </c>
      <c r="S69" s="86">
        <f>SUM(S70:S71)</f>
        <v>15195</v>
      </c>
      <c r="T69" s="99">
        <f>SUM(T70:T71)</f>
        <v>0</v>
      </c>
      <c r="U69" s="80">
        <f t="shared" si="53"/>
        <v>2136</v>
      </c>
      <c r="V69" s="80">
        <f t="shared" si="53"/>
        <v>10797</v>
      </c>
      <c r="W69" s="86">
        <f>SUM(W70:W71)</f>
        <v>11223</v>
      </c>
      <c r="X69" s="80">
        <f>SUM(X70:X71)</f>
        <v>0</v>
      </c>
      <c r="Y69" s="80">
        <f t="shared" ref="Y69:Z69" si="54">SUM(Y70:Y71)</f>
        <v>0</v>
      </c>
      <c r="Z69" s="87">
        <f t="shared" si="54"/>
        <v>0</v>
      </c>
      <c r="AA69" s="80"/>
      <c r="AB69" s="99"/>
      <c r="AC69" s="80"/>
      <c r="AD69" s="87"/>
      <c r="AE69" s="86"/>
      <c r="AF69" s="99"/>
      <c r="AG69" s="80"/>
      <c r="AH69" s="87"/>
      <c r="AI69" s="86"/>
      <c r="AJ69" s="99"/>
      <c r="AK69" s="80"/>
      <c r="AL69" s="87"/>
      <c r="AM69" s="86"/>
      <c r="AN69" s="99"/>
      <c r="AO69" s="80"/>
      <c r="AP69" s="87"/>
      <c r="AQ69" s="86"/>
      <c r="AR69" s="99"/>
      <c r="AS69" s="80"/>
      <c r="AT69" s="87"/>
      <c r="AU69" s="86"/>
      <c r="AV69" s="99"/>
      <c r="AW69" s="80"/>
      <c r="AX69" s="87"/>
      <c r="AY69" s="86"/>
      <c r="AZ69" s="99"/>
      <c r="BA69" s="80"/>
      <c r="BB69" s="87"/>
      <c r="BC69" s="86"/>
      <c r="BD69" s="99"/>
      <c r="BE69" s="80"/>
      <c r="BF69" s="87"/>
      <c r="BG69" s="86"/>
      <c r="BH69" s="99"/>
      <c r="BI69" s="80"/>
      <c r="BJ69" s="87"/>
    </row>
    <row r="70" spans="2:62" x14ac:dyDescent="0.45">
      <c r="B70" s="31" t="s">
        <v>99</v>
      </c>
      <c r="C70" s="24"/>
      <c r="D70" s="23"/>
      <c r="E70" s="23"/>
      <c r="F70" s="25"/>
      <c r="G70" s="23"/>
      <c r="H70" s="23"/>
      <c r="I70" s="23"/>
      <c r="J70" s="23"/>
      <c r="K70" s="92">
        <v>5705</v>
      </c>
      <c r="L70" s="75">
        <v>6390</v>
      </c>
      <c r="M70" s="75">
        <v>8013</v>
      </c>
      <c r="N70" s="130">
        <v>4797</v>
      </c>
      <c r="O70" s="75">
        <v>5850</v>
      </c>
      <c r="P70" s="75">
        <v>6444</v>
      </c>
      <c r="Q70" s="75">
        <v>8104</v>
      </c>
      <c r="R70" s="75">
        <v>8661</v>
      </c>
      <c r="S70" s="24">
        <v>5802</v>
      </c>
      <c r="T70" s="102">
        <v>0</v>
      </c>
      <c r="U70" s="23">
        <v>662</v>
      </c>
      <c r="V70" s="23">
        <v>3581</v>
      </c>
      <c r="W70" s="88">
        <v>4758</v>
      </c>
      <c r="X70" s="81"/>
      <c r="Y70" s="81"/>
      <c r="Z70" s="89"/>
      <c r="AA70" s="23"/>
      <c r="AB70" s="102"/>
      <c r="AC70" s="23"/>
      <c r="AD70" s="25"/>
      <c r="AE70" s="24"/>
      <c r="AF70" s="102"/>
      <c r="AG70" s="23"/>
      <c r="AH70" s="25"/>
      <c r="AI70" s="24"/>
      <c r="AJ70" s="102"/>
      <c r="AK70" s="23"/>
      <c r="AL70" s="25"/>
      <c r="AM70" s="24"/>
      <c r="AN70" s="102"/>
      <c r="AO70" s="23"/>
      <c r="AP70" s="25"/>
      <c r="AQ70" s="24"/>
      <c r="AR70" s="102"/>
      <c r="AS70" s="23"/>
      <c r="AT70" s="25"/>
      <c r="AU70" s="24"/>
      <c r="AV70" s="102"/>
      <c r="AW70" s="23"/>
      <c r="AX70" s="25"/>
      <c r="AY70" s="24"/>
      <c r="AZ70" s="102"/>
      <c r="BA70" s="23"/>
      <c r="BB70" s="25"/>
      <c r="BC70" s="24"/>
      <c r="BD70" s="102"/>
      <c r="BE70" s="23"/>
      <c r="BF70" s="25"/>
      <c r="BG70" s="24"/>
      <c r="BH70" s="102"/>
      <c r="BI70" s="23"/>
      <c r="BJ70" s="25"/>
    </row>
    <row r="71" spans="2:62" x14ac:dyDescent="0.45">
      <c r="B71" s="31" t="s">
        <v>100</v>
      </c>
      <c r="C71" s="24"/>
      <c r="D71" s="23"/>
      <c r="E71" s="23"/>
      <c r="F71" s="25"/>
      <c r="G71" s="23"/>
      <c r="H71" s="23"/>
      <c r="I71" s="23"/>
      <c r="J71" s="23"/>
      <c r="K71" s="92">
        <v>10893</v>
      </c>
      <c r="L71" s="75">
        <v>26409</v>
      </c>
      <c r="M71" s="75">
        <v>74491</v>
      </c>
      <c r="N71" s="130">
        <v>26419</v>
      </c>
      <c r="O71" s="75">
        <v>19915</v>
      </c>
      <c r="P71" s="75">
        <v>26606</v>
      </c>
      <c r="Q71" s="75">
        <v>62824</v>
      </c>
      <c r="R71" s="75">
        <v>19521</v>
      </c>
      <c r="S71" s="24">
        <v>9393</v>
      </c>
      <c r="T71" s="102">
        <v>0</v>
      </c>
      <c r="U71" s="23">
        <v>1474</v>
      </c>
      <c r="V71" s="23">
        <v>7216</v>
      </c>
      <c r="W71" s="88">
        <v>6465</v>
      </c>
      <c r="X71" s="81"/>
      <c r="Y71" s="81"/>
      <c r="Z71" s="89"/>
      <c r="AA71" s="23"/>
      <c r="AB71" s="102"/>
      <c r="AC71" s="23"/>
      <c r="AD71" s="25"/>
      <c r="AE71" s="24"/>
      <c r="AF71" s="102"/>
      <c r="AG71" s="23"/>
      <c r="AH71" s="25"/>
      <c r="AI71" s="24"/>
      <c r="AJ71" s="102"/>
      <c r="AK71" s="23"/>
      <c r="AL71" s="25"/>
      <c r="AM71" s="24"/>
      <c r="AN71" s="102"/>
      <c r="AO71" s="23"/>
      <c r="AP71" s="25"/>
      <c r="AQ71" s="24"/>
      <c r="AR71" s="102"/>
      <c r="AS71" s="23"/>
      <c r="AT71" s="25"/>
      <c r="AU71" s="24"/>
      <c r="AV71" s="102"/>
      <c r="AW71" s="23"/>
      <c r="AX71" s="25"/>
      <c r="AY71" s="24"/>
      <c r="AZ71" s="102"/>
      <c r="BA71" s="23"/>
      <c r="BB71" s="25"/>
      <c r="BC71" s="24"/>
      <c r="BD71" s="102"/>
      <c r="BE71" s="23"/>
      <c r="BF71" s="25"/>
      <c r="BG71" s="24"/>
      <c r="BH71" s="102"/>
      <c r="BI71" s="23"/>
      <c r="BJ71" s="25"/>
    </row>
    <row r="72" spans="2:62" x14ac:dyDescent="0.45">
      <c r="B72" s="31"/>
      <c r="C72" s="24"/>
      <c r="D72" s="23"/>
      <c r="E72" s="23"/>
      <c r="F72" s="25"/>
      <c r="G72" s="23"/>
      <c r="H72" s="23"/>
      <c r="I72" s="23"/>
      <c r="J72" s="23"/>
      <c r="K72" s="93"/>
      <c r="L72" s="91"/>
      <c r="M72" s="91"/>
      <c r="N72" s="132"/>
      <c r="O72" s="91"/>
      <c r="P72" s="91"/>
      <c r="Q72" s="91"/>
      <c r="R72" s="91"/>
      <c r="S72" s="24"/>
      <c r="T72" s="102"/>
      <c r="U72" s="23"/>
      <c r="V72" s="23"/>
      <c r="W72" s="88"/>
      <c r="X72" s="81"/>
      <c r="Y72" s="81"/>
      <c r="Z72" s="89"/>
      <c r="AA72" s="23"/>
      <c r="AB72" s="102"/>
      <c r="AC72" s="23"/>
      <c r="AD72" s="25"/>
      <c r="AE72" s="24"/>
      <c r="AF72" s="102"/>
      <c r="AG72" s="23"/>
      <c r="AH72" s="25"/>
      <c r="AI72" s="24"/>
      <c r="AJ72" s="102"/>
      <c r="AK72" s="23"/>
      <c r="AL72" s="25"/>
      <c r="AM72" s="24"/>
      <c r="AN72" s="102"/>
      <c r="AO72" s="23"/>
      <c r="AP72" s="25"/>
      <c r="AQ72" s="24"/>
      <c r="AR72" s="102"/>
      <c r="AS72" s="23"/>
      <c r="AT72" s="25"/>
      <c r="AU72" s="24"/>
      <c r="AV72" s="102"/>
      <c r="AW72" s="23"/>
      <c r="AX72" s="25"/>
      <c r="AY72" s="24"/>
      <c r="AZ72" s="102"/>
      <c r="BA72" s="23"/>
      <c r="BB72" s="25"/>
      <c r="BC72" s="24"/>
      <c r="BD72" s="102"/>
      <c r="BE72" s="23"/>
      <c r="BF72" s="25"/>
      <c r="BG72" s="24"/>
      <c r="BH72" s="102"/>
      <c r="BI72" s="23"/>
      <c r="BJ72" s="25"/>
    </row>
    <row r="73" spans="2:62" x14ac:dyDescent="0.45">
      <c r="B73" s="26" t="s">
        <v>265</v>
      </c>
      <c r="C73" s="24"/>
      <c r="D73" s="23"/>
      <c r="E73" s="23"/>
      <c r="F73" s="25"/>
      <c r="G73" s="23"/>
      <c r="H73" s="23"/>
      <c r="I73" s="23"/>
      <c r="J73" s="23"/>
      <c r="K73" s="86">
        <f>K74+K136+K168+K205+K257+K274+K291</f>
        <v>16598</v>
      </c>
      <c r="L73" s="80">
        <f t="shared" ref="L73" si="55">L74+L136+L168+L205+L257+L274+L291</f>
        <v>32799</v>
      </c>
      <c r="M73" s="80">
        <f t="shared" ref="M73" si="56">M74+M136+M168+M205+M257+M274+M291</f>
        <v>82504</v>
      </c>
      <c r="N73" s="87">
        <f t="shared" ref="N73" si="57">N74+N136+N168+N205+N257+N274+N291</f>
        <v>31216</v>
      </c>
      <c r="O73" s="80">
        <f>O74+O136+O168+O205+O257+O274+O291</f>
        <v>25765</v>
      </c>
      <c r="P73" s="80">
        <f t="shared" ref="P73:V73" si="58">P74+P136+P168+P205+P257+P274+P291</f>
        <v>33050</v>
      </c>
      <c r="Q73" s="80">
        <f t="shared" si="58"/>
        <v>70928</v>
      </c>
      <c r="R73" s="80">
        <f t="shared" si="58"/>
        <v>28182</v>
      </c>
      <c r="S73" s="86">
        <f>S74+S136+S168+S205+S257+S274+S291</f>
        <v>15195</v>
      </c>
      <c r="T73" s="99">
        <f>T74+T136+T168+T205+T257+T274+T291</f>
        <v>0</v>
      </c>
      <c r="U73" s="80">
        <f>U74+U136+U168+U205+U257+U274+U291</f>
        <v>2136</v>
      </c>
      <c r="V73" s="80">
        <f t="shared" si="58"/>
        <v>10797</v>
      </c>
      <c r="W73" s="86">
        <f>W74+W136+W168+W205+W257+W274+W291</f>
        <v>11223</v>
      </c>
      <c r="X73" s="80">
        <f>X74+X136+X168+X205+X257+X274+X291</f>
        <v>0</v>
      </c>
      <c r="Y73" s="80">
        <f>Y74+Y136+Y168+Y205+Y257+Y274+Y291</f>
        <v>0</v>
      </c>
      <c r="Z73" s="87">
        <f t="shared" ref="Z73" si="59">Z74+Z136+Z168+Z205+Z257+Z274+Z291</f>
        <v>0</v>
      </c>
      <c r="AA73" s="80"/>
      <c r="AB73" s="99"/>
      <c r="AC73" s="80"/>
      <c r="AD73" s="87"/>
      <c r="AE73" s="86"/>
      <c r="AF73" s="99"/>
      <c r="AG73" s="80"/>
      <c r="AH73" s="87"/>
      <c r="AI73" s="86"/>
      <c r="AJ73" s="99"/>
      <c r="AK73" s="80"/>
      <c r="AL73" s="87"/>
      <c r="AM73" s="86"/>
      <c r="AN73" s="99"/>
      <c r="AO73" s="80"/>
      <c r="AP73" s="87"/>
      <c r="AQ73" s="86"/>
      <c r="AR73" s="99"/>
      <c r="AS73" s="80"/>
      <c r="AT73" s="87"/>
      <c r="AU73" s="86"/>
      <c r="AV73" s="99"/>
      <c r="AW73" s="80"/>
      <c r="AX73" s="87"/>
      <c r="AY73" s="86"/>
      <c r="AZ73" s="99"/>
      <c r="BA73" s="80"/>
      <c r="BB73" s="87"/>
      <c r="BC73" s="86"/>
      <c r="BD73" s="99"/>
      <c r="BE73" s="80"/>
      <c r="BF73" s="87"/>
      <c r="BG73" s="86"/>
      <c r="BH73" s="99"/>
      <c r="BI73" s="80"/>
      <c r="BJ73" s="87"/>
    </row>
    <row r="74" spans="2:62" s="7" customFormat="1" x14ac:dyDescent="0.45">
      <c r="B74" s="26" t="s">
        <v>79</v>
      </c>
      <c r="C74" s="20"/>
      <c r="D74" s="19"/>
      <c r="E74" s="19"/>
      <c r="F74" s="21"/>
      <c r="G74" s="19"/>
      <c r="H74" s="19"/>
      <c r="I74" s="19"/>
      <c r="J74" s="19"/>
      <c r="K74" s="86">
        <f>K75+K84+K104+K113+K120</f>
        <v>1841</v>
      </c>
      <c r="L74" s="80">
        <f t="shared" ref="L74" si="60">L75+L84+L104+L113+L120</f>
        <v>2232</v>
      </c>
      <c r="M74" s="80">
        <f t="shared" ref="M74" si="61">M75+M84+M104+M113+M120</f>
        <v>1526</v>
      </c>
      <c r="N74" s="87">
        <f t="shared" ref="N74" si="62">N75+N84+N104+N113+N120</f>
        <v>1035</v>
      </c>
      <c r="O74" s="80">
        <f>O75+O84+O104+O113+O120</f>
        <v>1041</v>
      </c>
      <c r="P74" s="80">
        <f t="shared" ref="P74:R74" si="63">P75+P84+P104+P113+P120</f>
        <v>1629</v>
      </c>
      <c r="Q74" s="80">
        <f t="shared" si="63"/>
        <v>1155</v>
      </c>
      <c r="R74" s="80">
        <f t="shared" si="63"/>
        <v>2318</v>
      </c>
      <c r="S74" s="86">
        <f>S75+S84+S104+S113+S120</f>
        <v>1013</v>
      </c>
      <c r="T74" s="99">
        <f t="shared" ref="T74:V74" si="64">T75+T84+T104+T113+T120</f>
        <v>0</v>
      </c>
      <c r="U74" s="80">
        <f>U75+U84+U104+U113+U120</f>
        <v>3</v>
      </c>
      <c r="V74" s="80">
        <f t="shared" si="64"/>
        <v>216</v>
      </c>
      <c r="W74" s="86">
        <f>W75+W84+W104+W113+W120</f>
        <v>209</v>
      </c>
      <c r="X74" s="80">
        <f t="shared" ref="X74" si="65">X75+X84+X104+X113+X120</f>
        <v>0</v>
      </c>
      <c r="Y74" s="80">
        <f>Y75+Y84+Y104+Y113+Y120</f>
        <v>0</v>
      </c>
      <c r="Z74" s="87">
        <f t="shared" ref="Z74" si="66">Z75+Z84+Z104+Z113+Z120</f>
        <v>0</v>
      </c>
      <c r="AA74" s="80"/>
      <c r="AB74" s="99"/>
      <c r="AC74" s="80"/>
      <c r="AD74" s="87"/>
      <c r="AE74" s="86"/>
      <c r="AF74" s="99"/>
      <c r="AG74" s="80"/>
      <c r="AH74" s="87"/>
      <c r="AI74" s="86"/>
      <c r="AJ74" s="99"/>
      <c r="AK74" s="80"/>
      <c r="AL74" s="87"/>
      <c r="AM74" s="86"/>
      <c r="AN74" s="99"/>
      <c r="AO74" s="80"/>
      <c r="AP74" s="87"/>
      <c r="AQ74" s="86"/>
      <c r="AR74" s="99"/>
      <c r="AS74" s="80"/>
      <c r="AT74" s="87"/>
      <c r="AU74" s="86"/>
      <c r="AV74" s="99"/>
      <c r="AW74" s="80"/>
      <c r="AX74" s="87"/>
      <c r="AY74" s="86"/>
      <c r="AZ74" s="99"/>
      <c r="BA74" s="80"/>
      <c r="BB74" s="87"/>
      <c r="BC74" s="86"/>
      <c r="BD74" s="99"/>
      <c r="BE74" s="80"/>
      <c r="BF74" s="87"/>
      <c r="BG74" s="86"/>
      <c r="BH74" s="99"/>
      <c r="BI74" s="80"/>
      <c r="BJ74" s="87"/>
    </row>
    <row r="75" spans="2:62" s="7" customFormat="1" x14ac:dyDescent="0.45">
      <c r="B75" s="72" t="s">
        <v>103</v>
      </c>
      <c r="C75" s="20"/>
      <c r="D75" s="19"/>
      <c r="E75" s="19"/>
      <c r="F75" s="21"/>
      <c r="G75" s="19"/>
      <c r="H75" s="19"/>
      <c r="I75" s="19"/>
      <c r="J75" s="19"/>
      <c r="K75" s="86">
        <f>SUM(K76:K82)</f>
        <v>21</v>
      </c>
      <c r="L75" s="80">
        <f t="shared" ref="L75:N75" si="67">SUM(L76:L82)</f>
        <v>15</v>
      </c>
      <c r="M75" s="80">
        <f t="shared" si="67"/>
        <v>13</v>
      </c>
      <c r="N75" s="87">
        <f t="shared" si="67"/>
        <v>22</v>
      </c>
      <c r="O75" s="80">
        <f>SUM(O76:O82)</f>
        <v>26</v>
      </c>
      <c r="P75" s="80">
        <f t="shared" ref="P75:R75" si="68">SUM(P76:P82)</f>
        <v>25</v>
      </c>
      <c r="Q75" s="80">
        <f t="shared" si="68"/>
        <v>34</v>
      </c>
      <c r="R75" s="80">
        <f t="shared" si="68"/>
        <v>38</v>
      </c>
      <c r="S75" s="86">
        <f>SUM(S76:S82)</f>
        <v>19</v>
      </c>
      <c r="T75" s="99">
        <f t="shared" ref="T75:V75" si="69">SUM(T76:T82)</f>
        <v>0</v>
      </c>
      <c r="U75" s="99">
        <f t="shared" ref="U75" si="70">SUM(U76:U82)</f>
        <v>0</v>
      </c>
      <c r="V75" s="80">
        <f t="shared" si="69"/>
        <v>34</v>
      </c>
      <c r="W75" s="86">
        <f>SUM(W76:W82)</f>
        <v>1</v>
      </c>
      <c r="X75" s="80">
        <f t="shared" ref="X75:Z75" si="71">SUM(X76:X82)</f>
        <v>0</v>
      </c>
      <c r="Y75" s="80">
        <f t="shared" si="71"/>
        <v>0</v>
      </c>
      <c r="Z75" s="87">
        <f t="shared" si="71"/>
        <v>0</v>
      </c>
      <c r="AA75" s="80"/>
      <c r="AB75" s="99"/>
      <c r="AC75" s="99"/>
      <c r="AD75" s="87"/>
      <c r="AE75" s="86"/>
      <c r="AF75" s="99"/>
      <c r="AG75" s="99"/>
      <c r="AH75" s="87"/>
      <c r="AI75" s="86"/>
      <c r="AJ75" s="99"/>
      <c r="AK75" s="99"/>
      <c r="AL75" s="87"/>
      <c r="AM75" s="86"/>
      <c r="AN75" s="99"/>
      <c r="AO75" s="99"/>
      <c r="AP75" s="87"/>
      <c r="AQ75" s="86"/>
      <c r="AR75" s="99"/>
      <c r="AS75" s="99"/>
      <c r="AT75" s="87"/>
      <c r="AU75" s="86"/>
      <c r="AV75" s="99"/>
      <c r="AW75" s="99"/>
      <c r="AX75" s="87"/>
      <c r="AY75" s="86"/>
      <c r="AZ75" s="99"/>
      <c r="BA75" s="99"/>
      <c r="BB75" s="87"/>
      <c r="BC75" s="86"/>
      <c r="BD75" s="99"/>
      <c r="BE75" s="99"/>
      <c r="BF75" s="87"/>
      <c r="BG75" s="86"/>
      <c r="BH75" s="99"/>
      <c r="BI75" s="99"/>
      <c r="BJ75" s="87"/>
    </row>
    <row r="76" spans="2:62" x14ac:dyDescent="0.45">
      <c r="B76" s="31" t="s">
        <v>104</v>
      </c>
      <c r="C76" s="24"/>
      <c r="D76" s="23"/>
      <c r="E76" s="23"/>
      <c r="F76" s="25"/>
      <c r="G76" s="23"/>
      <c r="H76" s="23"/>
      <c r="I76" s="23"/>
      <c r="J76" s="23"/>
      <c r="K76" s="97">
        <v>0</v>
      </c>
      <c r="L76" s="98">
        <v>0</v>
      </c>
      <c r="M76" s="98">
        <v>0</v>
      </c>
      <c r="N76" s="133">
        <v>0</v>
      </c>
      <c r="O76" s="98">
        <v>0</v>
      </c>
      <c r="P76" s="98">
        <v>0</v>
      </c>
      <c r="Q76" s="98">
        <v>0</v>
      </c>
      <c r="R76" s="81">
        <v>4</v>
      </c>
      <c r="S76" s="24">
        <v>1</v>
      </c>
      <c r="T76" s="102">
        <v>0</v>
      </c>
      <c r="U76" s="102">
        <v>0</v>
      </c>
      <c r="V76" s="23"/>
      <c r="W76" s="88"/>
      <c r="X76" s="81"/>
      <c r="Y76" s="81"/>
      <c r="Z76" s="89"/>
      <c r="AA76" s="23"/>
      <c r="AB76" s="102"/>
      <c r="AC76" s="102"/>
      <c r="AD76" s="25"/>
      <c r="AE76" s="24"/>
      <c r="AF76" s="102"/>
      <c r="AG76" s="102"/>
      <c r="AH76" s="25"/>
      <c r="AI76" s="24"/>
      <c r="AJ76" s="102"/>
      <c r="AK76" s="102"/>
      <c r="AL76" s="25"/>
      <c r="AM76" s="24"/>
      <c r="AN76" s="102"/>
      <c r="AO76" s="102"/>
      <c r="AP76" s="25"/>
      <c r="AQ76" s="24"/>
      <c r="AR76" s="102"/>
      <c r="AS76" s="102"/>
      <c r="AT76" s="25"/>
      <c r="AU76" s="24"/>
      <c r="AV76" s="102"/>
      <c r="AW76" s="102"/>
      <c r="AX76" s="25"/>
      <c r="AY76" s="24"/>
      <c r="AZ76" s="102"/>
      <c r="BA76" s="102"/>
      <c r="BB76" s="25"/>
      <c r="BC76" s="24"/>
      <c r="BD76" s="102"/>
      <c r="BE76" s="102"/>
      <c r="BF76" s="25"/>
      <c r="BG76" s="24"/>
      <c r="BH76" s="102"/>
      <c r="BI76" s="102"/>
      <c r="BJ76" s="25"/>
    </row>
    <row r="77" spans="2:62" x14ac:dyDescent="0.45">
      <c r="B77" s="31" t="s">
        <v>105</v>
      </c>
      <c r="C77" s="24"/>
      <c r="D77" s="23"/>
      <c r="E77" s="23"/>
      <c r="F77" s="25"/>
      <c r="G77" s="23"/>
      <c r="H77" s="23"/>
      <c r="I77" s="23"/>
      <c r="J77" s="23"/>
      <c r="K77" s="88">
        <v>1</v>
      </c>
      <c r="L77" s="81">
        <v>8</v>
      </c>
      <c r="M77" s="98">
        <v>0</v>
      </c>
      <c r="N77" s="133">
        <v>0</v>
      </c>
      <c r="O77" s="98">
        <v>0</v>
      </c>
      <c r="P77" s="81">
        <v>3</v>
      </c>
      <c r="Q77" s="81">
        <v>3</v>
      </c>
      <c r="R77" s="81">
        <v>3</v>
      </c>
      <c r="S77" s="24">
        <v>0</v>
      </c>
      <c r="T77" s="102">
        <v>0</v>
      </c>
      <c r="U77" s="102">
        <v>0</v>
      </c>
      <c r="V77" s="23">
        <v>32</v>
      </c>
      <c r="W77" s="88"/>
      <c r="X77" s="81"/>
      <c r="Y77" s="81"/>
      <c r="Z77" s="89"/>
      <c r="AA77" s="23"/>
      <c r="AB77" s="102"/>
      <c r="AC77" s="102"/>
      <c r="AD77" s="25"/>
      <c r="AE77" s="24"/>
      <c r="AF77" s="102"/>
      <c r="AG77" s="102"/>
      <c r="AH77" s="25"/>
      <c r="AI77" s="24"/>
      <c r="AJ77" s="102"/>
      <c r="AK77" s="102"/>
      <c r="AL77" s="25"/>
      <c r="AM77" s="24"/>
      <c r="AN77" s="102"/>
      <c r="AO77" s="102"/>
      <c r="AP77" s="25"/>
      <c r="AQ77" s="24"/>
      <c r="AR77" s="102"/>
      <c r="AS77" s="102"/>
      <c r="AT77" s="25"/>
      <c r="AU77" s="24"/>
      <c r="AV77" s="102"/>
      <c r="AW77" s="102"/>
      <c r="AX77" s="25"/>
      <c r="AY77" s="24"/>
      <c r="AZ77" s="102"/>
      <c r="BA77" s="102"/>
      <c r="BB77" s="25"/>
      <c r="BC77" s="24"/>
      <c r="BD77" s="102"/>
      <c r="BE77" s="102"/>
      <c r="BF77" s="25"/>
      <c r="BG77" s="24"/>
      <c r="BH77" s="102"/>
      <c r="BI77" s="102"/>
      <c r="BJ77" s="25"/>
    </row>
    <row r="78" spans="2:62" x14ac:dyDescent="0.45">
      <c r="B78" s="31" t="s">
        <v>268</v>
      </c>
      <c r="C78" s="24"/>
      <c r="D78" s="23"/>
      <c r="E78" s="23"/>
      <c r="F78" s="25"/>
      <c r="G78" s="23"/>
      <c r="H78" s="23"/>
      <c r="I78" s="23"/>
      <c r="J78" s="23"/>
      <c r="K78" s="97">
        <v>0</v>
      </c>
      <c r="L78" s="81">
        <v>2</v>
      </c>
      <c r="M78" s="98">
        <v>0</v>
      </c>
      <c r="N78" s="133">
        <v>0</v>
      </c>
      <c r="O78" s="98">
        <v>0</v>
      </c>
      <c r="P78" s="98">
        <v>0</v>
      </c>
      <c r="Q78" s="98">
        <v>0</v>
      </c>
      <c r="R78" s="98">
        <v>0</v>
      </c>
      <c r="S78" s="24">
        <v>0</v>
      </c>
      <c r="T78" s="102">
        <v>0</v>
      </c>
      <c r="U78" s="102">
        <v>0</v>
      </c>
      <c r="V78" s="23"/>
      <c r="W78" s="88"/>
      <c r="X78" s="81"/>
      <c r="Y78" s="81"/>
      <c r="Z78" s="89"/>
      <c r="AA78" s="23"/>
      <c r="AB78" s="102"/>
      <c r="AC78" s="102"/>
      <c r="AD78" s="25"/>
      <c r="AE78" s="24"/>
      <c r="AF78" s="102"/>
      <c r="AG78" s="102"/>
      <c r="AH78" s="25"/>
      <c r="AI78" s="24"/>
      <c r="AJ78" s="102"/>
      <c r="AK78" s="102"/>
      <c r="AL78" s="25"/>
      <c r="AM78" s="24"/>
      <c r="AN78" s="102"/>
      <c r="AO78" s="102"/>
      <c r="AP78" s="25"/>
      <c r="AQ78" s="24"/>
      <c r="AR78" s="102"/>
      <c r="AS78" s="102"/>
      <c r="AT78" s="25"/>
      <c r="AU78" s="24"/>
      <c r="AV78" s="102"/>
      <c r="AW78" s="102"/>
      <c r="AX78" s="25"/>
      <c r="AY78" s="24"/>
      <c r="AZ78" s="102"/>
      <c r="BA78" s="102"/>
      <c r="BB78" s="25"/>
      <c r="BC78" s="24"/>
      <c r="BD78" s="102"/>
      <c r="BE78" s="102"/>
      <c r="BF78" s="25"/>
      <c r="BG78" s="24"/>
      <c r="BH78" s="102"/>
      <c r="BI78" s="102"/>
      <c r="BJ78" s="25"/>
    </row>
    <row r="79" spans="2:62" x14ac:dyDescent="0.45">
      <c r="B79" s="31" t="s">
        <v>269</v>
      </c>
      <c r="C79" s="24"/>
      <c r="D79" s="23"/>
      <c r="E79" s="23"/>
      <c r="F79" s="25"/>
      <c r="G79" s="23"/>
      <c r="H79" s="23"/>
      <c r="I79" s="23"/>
      <c r="J79" s="23"/>
      <c r="K79" s="97">
        <v>0</v>
      </c>
      <c r="L79" s="81">
        <v>1</v>
      </c>
      <c r="M79" s="81">
        <v>6</v>
      </c>
      <c r="N79" s="89">
        <v>3</v>
      </c>
      <c r="O79" s="98">
        <v>0</v>
      </c>
      <c r="P79" s="98">
        <v>0</v>
      </c>
      <c r="Q79" s="98">
        <v>0</v>
      </c>
      <c r="R79" s="98">
        <v>0</v>
      </c>
      <c r="S79" s="24">
        <v>0</v>
      </c>
      <c r="T79" s="102">
        <v>0</v>
      </c>
      <c r="U79" s="102">
        <v>0</v>
      </c>
      <c r="V79" s="23"/>
      <c r="W79" s="88"/>
      <c r="X79" s="81"/>
      <c r="Y79" s="81"/>
      <c r="Z79" s="89"/>
      <c r="AA79" s="23"/>
      <c r="AB79" s="102"/>
      <c r="AC79" s="102"/>
      <c r="AD79" s="25"/>
      <c r="AE79" s="24"/>
      <c r="AF79" s="102"/>
      <c r="AG79" s="102"/>
      <c r="AH79" s="25"/>
      <c r="AI79" s="24"/>
      <c r="AJ79" s="102"/>
      <c r="AK79" s="102"/>
      <c r="AL79" s="25"/>
      <c r="AM79" s="24"/>
      <c r="AN79" s="102"/>
      <c r="AO79" s="102"/>
      <c r="AP79" s="25"/>
      <c r="AQ79" s="24"/>
      <c r="AR79" s="102"/>
      <c r="AS79" s="102"/>
      <c r="AT79" s="25"/>
      <c r="AU79" s="24"/>
      <c r="AV79" s="102"/>
      <c r="AW79" s="102"/>
      <c r="AX79" s="25"/>
      <c r="AY79" s="24"/>
      <c r="AZ79" s="102"/>
      <c r="BA79" s="102"/>
      <c r="BB79" s="25"/>
      <c r="BC79" s="24"/>
      <c r="BD79" s="102"/>
      <c r="BE79" s="102"/>
      <c r="BF79" s="25"/>
      <c r="BG79" s="24"/>
      <c r="BH79" s="102"/>
      <c r="BI79" s="102"/>
      <c r="BJ79" s="25"/>
    </row>
    <row r="80" spans="2:62" x14ac:dyDescent="0.45">
      <c r="B80" s="31" t="s">
        <v>285</v>
      </c>
      <c r="C80" s="24"/>
      <c r="D80" s="23"/>
      <c r="E80" s="23"/>
      <c r="F80" s="25"/>
      <c r="G80" s="23"/>
      <c r="H80" s="23"/>
      <c r="I80" s="23"/>
      <c r="J80" s="23"/>
      <c r="K80" s="88">
        <v>15</v>
      </c>
      <c r="L80" s="81">
        <v>4</v>
      </c>
      <c r="M80" s="81">
        <v>7</v>
      </c>
      <c r="N80" s="133">
        <v>0</v>
      </c>
      <c r="O80" s="98">
        <v>0</v>
      </c>
      <c r="P80" s="98">
        <v>0</v>
      </c>
      <c r="Q80" s="98">
        <v>0</v>
      </c>
      <c r="R80" s="98">
        <v>0</v>
      </c>
      <c r="S80" s="24">
        <v>1</v>
      </c>
      <c r="T80" s="102">
        <v>0</v>
      </c>
      <c r="U80" s="102">
        <v>0</v>
      </c>
      <c r="V80" s="23"/>
      <c r="W80" s="88"/>
      <c r="X80" s="81"/>
      <c r="Y80" s="81"/>
      <c r="Z80" s="89"/>
      <c r="AA80" s="23"/>
      <c r="AB80" s="102"/>
      <c r="AC80" s="102"/>
      <c r="AD80" s="25"/>
      <c r="AE80" s="24"/>
      <c r="AF80" s="102"/>
      <c r="AG80" s="102"/>
      <c r="AH80" s="25"/>
      <c r="AI80" s="24"/>
      <c r="AJ80" s="102"/>
      <c r="AK80" s="102"/>
      <c r="AL80" s="25"/>
      <c r="AM80" s="24"/>
      <c r="AN80" s="102"/>
      <c r="AO80" s="102"/>
      <c r="AP80" s="25"/>
      <c r="AQ80" s="24"/>
      <c r="AR80" s="102"/>
      <c r="AS80" s="102"/>
      <c r="AT80" s="25"/>
      <c r="AU80" s="24"/>
      <c r="AV80" s="102"/>
      <c r="AW80" s="102"/>
      <c r="AX80" s="25"/>
      <c r="AY80" s="24"/>
      <c r="AZ80" s="102"/>
      <c r="BA80" s="102"/>
      <c r="BB80" s="25"/>
      <c r="BC80" s="24"/>
      <c r="BD80" s="102"/>
      <c r="BE80" s="102"/>
      <c r="BF80" s="25"/>
      <c r="BG80" s="24"/>
      <c r="BH80" s="102"/>
      <c r="BI80" s="102"/>
      <c r="BJ80" s="25"/>
    </row>
    <row r="81" spans="2:62" x14ac:dyDescent="0.45">
      <c r="B81" s="31" t="s">
        <v>106</v>
      </c>
      <c r="C81" s="24"/>
      <c r="D81" s="23"/>
      <c r="E81" s="23"/>
      <c r="F81" s="25"/>
      <c r="G81" s="23"/>
      <c r="H81" s="23"/>
      <c r="I81" s="23"/>
      <c r="J81" s="23"/>
      <c r="K81" s="88">
        <v>1</v>
      </c>
      <c r="L81" s="98">
        <v>0</v>
      </c>
      <c r="M81" s="98">
        <v>0</v>
      </c>
      <c r="N81" s="89">
        <v>19</v>
      </c>
      <c r="O81" s="81">
        <v>26</v>
      </c>
      <c r="P81" s="81">
        <v>22</v>
      </c>
      <c r="Q81" s="81">
        <v>31</v>
      </c>
      <c r="R81" s="81">
        <v>31</v>
      </c>
      <c r="S81" s="24">
        <v>17</v>
      </c>
      <c r="T81" s="102">
        <v>0</v>
      </c>
      <c r="U81" s="102">
        <v>0</v>
      </c>
      <c r="V81" s="23">
        <v>2</v>
      </c>
      <c r="W81" s="88">
        <v>1</v>
      </c>
      <c r="X81" s="81"/>
      <c r="Y81" s="81"/>
      <c r="Z81" s="89"/>
      <c r="AA81" s="23"/>
      <c r="AB81" s="102"/>
      <c r="AC81" s="102"/>
      <c r="AD81" s="25"/>
      <c r="AE81" s="24"/>
      <c r="AF81" s="102"/>
      <c r="AG81" s="102"/>
      <c r="AH81" s="25"/>
      <c r="AI81" s="24"/>
      <c r="AJ81" s="102"/>
      <c r="AK81" s="102"/>
      <c r="AL81" s="25"/>
      <c r="AM81" s="24"/>
      <c r="AN81" s="102"/>
      <c r="AO81" s="102"/>
      <c r="AP81" s="25"/>
      <c r="AQ81" s="24"/>
      <c r="AR81" s="102"/>
      <c r="AS81" s="102"/>
      <c r="AT81" s="25"/>
      <c r="AU81" s="24"/>
      <c r="AV81" s="102"/>
      <c r="AW81" s="102"/>
      <c r="AX81" s="25"/>
      <c r="AY81" s="24"/>
      <c r="AZ81" s="102"/>
      <c r="BA81" s="102"/>
      <c r="BB81" s="25"/>
      <c r="BC81" s="24"/>
      <c r="BD81" s="102"/>
      <c r="BE81" s="102"/>
      <c r="BF81" s="25"/>
      <c r="BG81" s="24"/>
      <c r="BH81" s="102"/>
      <c r="BI81" s="102"/>
      <c r="BJ81" s="25"/>
    </row>
    <row r="82" spans="2:62" x14ac:dyDescent="0.45">
      <c r="B82" s="31" t="s">
        <v>270</v>
      </c>
      <c r="C82" s="24"/>
      <c r="D82" s="23"/>
      <c r="E82" s="23"/>
      <c r="F82" s="25"/>
      <c r="G82" s="23"/>
      <c r="H82" s="23"/>
      <c r="I82" s="23"/>
      <c r="J82" s="23"/>
      <c r="K82" s="88">
        <v>4</v>
      </c>
      <c r="L82" s="98">
        <v>0</v>
      </c>
      <c r="M82" s="98">
        <v>0</v>
      </c>
      <c r="N82" s="133">
        <v>0</v>
      </c>
      <c r="O82" s="98">
        <v>0</v>
      </c>
      <c r="P82" s="98">
        <v>0</v>
      </c>
      <c r="Q82" s="98">
        <v>0</v>
      </c>
      <c r="R82" s="98">
        <v>0</v>
      </c>
      <c r="S82" s="24">
        <v>0</v>
      </c>
      <c r="T82" s="102">
        <v>0</v>
      </c>
      <c r="U82" s="102">
        <v>0</v>
      </c>
      <c r="V82" s="23"/>
      <c r="W82" s="88"/>
      <c r="X82" s="81"/>
      <c r="Y82" s="81"/>
      <c r="Z82" s="89"/>
      <c r="AA82" s="23"/>
      <c r="AB82" s="102"/>
      <c r="AC82" s="102"/>
      <c r="AD82" s="25"/>
      <c r="AE82" s="24"/>
      <c r="AF82" s="102"/>
      <c r="AG82" s="102"/>
      <c r="AH82" s="25"/>
      <c r="AI82" s="24"/>
      <c r="AJ82" s="102"/>
      <c r="AK82" s="102"/>
      <c r="AL82" s="25"/>
      <c r="AM82" s="24"/>
      <c r="AN82" s="102"/>
      <c r="AO82" s="102"/>
      <c r="AP82" s="25"/>
      <c r="AQ82" s="24"/>
      <c r="AR82" s="102"/>
      <c r="AS82" s="102"/>
      <c r="AT82" s="25"/>
      <c r="AU82" s="24"/>
      <c r="AV82" s="102"/>
      <c r="AW82" s="102"/>
      <c r="AX82" s="25"/>
      <c r="AY82" s="24"/>
      <c r="AZ82" s="102"/>
      <c r="BA82" s="102"/>
      <c r="BB82" s="25"/>
      <c r="BC82" s="24"/>
      <c r="BD82" s="102"/>
      <c r="BE82" s="102"/>
      <c r="BF82" s="25"/>
      <c r="BG82" s="24"/>
      <c r="BH82" s="102"/>
      <c r="BI82" s="102"/>
      <c r="BJ82" s="25"/>
    </row>
    <row r="83" spans="2:62" x14ac:dyDescent="0.45">
      <c r="B83" s="47"/>
      <c r="C83" s="24"/>
      <c r="D83" s="23"/>
      <c r="E83" s="23"/>
      <c r="F83" s="25"/>
      <c r="G83" s="23"/>
      <c r="H83" s="23"/>
      <c r="I83" s="23"/>
      <c r="J83" s="23"/>
      <c r="K83" s="88"/>
      <c r="L83" s="81"/>
      <c r="M83" s="81"/>
      <c r="N83" s="89"/>
      <c r="O83" s="81"/>
      <c r="P83" s="81"/>
      <c r="Q83" s="81"/>
      <c r="R83" s="81"/>
      <c r="S83" s="24"/>
      <c r="T83" s="102"/>
      <c r="U83" s="23"/>
      <c r="V83" s="23"/>
      <c r="W83" s="88"/>
      <c r="X83" s="81"/>
      <c r="Y83" s="81"/>
      <c r="Z83" s="89"/>
      <c r="AA83" s="23"/>
      <c r="AB83" s="102"/>
      <c r="AC83" s="23"/>
      <c r="AD83" s="25"/>
      <c r="AE83" s="24"/>
      <c r="AF83" s="102"/>
      <c r="AG83" s="23"/>
      <c r="AH83" s="25"/>
      <c r="AI83" s="24"/>
      <c r="AJ83" s="102"/>
      <c r="AK83" s="23"/>
      <c r="AL83" s="25"/>
      <c r="AM83" s="24"/>
      <c r="AN83" s="102"/>
      <c r="AO83" s="23"/>
      <c r="AP83" s="25"/>
      <c r="AQ83" s="24"/>
      <c r="AR83" s="102"/>
      <c r="AS83" s="23"/>
      <c r="AT83" s="25"/>
      <c r="AU83" s="24"/>
      <c r="AV83" s="102"/>
      <c r="AW83" s="23"/>
      <c r="AX83" s="25"/>
      <c r="AY83" s="24"/>
      <c r="AZ83" s="102"/>
      <c r="BA83" s="23"/>
      <c r="BB83" s="25"/>
      <c r="BC83" s="24"/>
      <c r="BD83" s="102"/>
      <c r="BE83" s="23"/>
      <c r="BF83" s="25"/>
      <c r="BG83" s="24"/>
      <c r="BH83" s="102"/>
      <c r="BI83" s="23"/>
      <c r="BJ83" s="25"/>
    </row>
    <row r="84" spans="2:62" s="7" customFormat="1" x14ac:dyDescent="0.45">
      <c r="B84" s="72" t="s">
        <v>108</v>
      </c>
      <c r="C84" s="20"/>
      <c r="D84" s="19"/>
      <c r="E84" s="19"/>
      <c r="F84" s="21"/>
      <c r="G84" s="19"/>
      <c r="H84" s="19"/>
      <c r="I84" s="19"/>
      <c r="J84" s="19"/>
      <c r="K84" s="86">
        <f>SUM(K85:K102)</f>
        <v>1542</v>
      </c>
      <c r="L84" s="80">
        <f t="shared" ref="L84:N84" si="72">SUM(L85:L102)</f>
        <v>1954</v>
      </c>
      <c r="M84" s="80">
        <f t="shared" si="72"/>
        <v>1356</v>
      </c>
      <c r="N84" s="87">
        <f t="shared" si="72"/>
        <v>891</v>
      </c>
      <c r="O84" s="80">
        <f>SUM(O85:O102)</f>
        <v>903</v>
      </c>
      <c r="P84" s="80">
        <f t="shared" ref="P84:U84" si="73">SUM(P85:P102)</f>
        <v>1334</v>
      </c>
      <c r="Q84" s="80">
        <f t="shared" si="73"/>
        <v>903</v>
      </c>
      <c r="R84" s="80">
        <f t="shared" si="73"/>
        <v>2021</v>
      </c>
      <c r="S84" s="86">
        <f>SUM(S85:S102)</f>
        <v>835</v>
      </c>
      <c r="T84" s="99">
        <f t="shared" si="73"/>
        <v>0</v>
      </c>
      <c r="U84" s="80">
        <f t="shared" si="73"/>
        <v>2</v>
      </c>
      <c r="V84" s="80">
        <f>SUM(V85:V102)</f>
        <v>128</v>
      </c>
      <c r="W84" s="86">
        <f>SUM(W85:W102)</f>
        <v>172</v>
      </c>
      <c r="X84" s="80">
        <f t="shared" ref="X84:Y84" si="74">SUM(X85:X102)</f>
        <v>0</v>
      </c>
      <c r="Y84" s="80">
        <f t="shared" si="74"/>
        <v>0</v>
      </c>
      <c r="Z84" s="87">
        <f>SUM(Z85:Z102)</f>
        <v>0</v>
      </c>
      <c r="AA84" s="80"/>
      <c r="AB84" s="99"/>
      <c r="AC84" s="80"/>
      <c r="AD84" s="87"/>
      <c r="AE84" s="86"/>
      <c r="AF84" s="99"/>
      <c r="AG84" s="80"/>
      <c r="AH84" s="87"/>
      <c r="AI84" s="86"/>
      <c r="AJ84" s="99"/>
      <c r="AK84" s="80"/>
      <c r="AL84" s="87"/>
      <c r="AM84" s="86"/>
      <c r="AN84" s="99"/>
      <c r="AO84" s="80"/>
      <c r="AP84" s="87"/>
      <c r="AQ84" s="86"/>
      <c r="AR84" s="99"/>
      <c r="AS84" s="80"/>
      <c r="AT84" s="87"/>
      <c r="AU84" s="86"/>
      <c r="AV84" s="99"/>
      <c r="AW84" s="80"/>
      <c r="AX84" s="87"/>
      <c r="AY84" s="86"/>
      <c r="AZ84" s="99"/>
      <c r="BA84" s="80"/>
      <c r="BB84" s="87"/>
      <c r="BC84" s="86"/>
      <c r="BD84" s="99"/>
      <c r="BE84" s="80"/>
      <c r="BF84" s="87"/>
      <c r="BG84" s="86"/>
      <c r="BH84" s="99"/>
      <c r="BI84" s="80"/>
      <c r="BJ84" s="87"/>
    </row>
    <row r="85" spans="2:62" x14ac:dyDescent="0.45">
      <c r="B85" s="31" t="s">
        <v>109</v>
      </c>
      <c r="C85" s="24"/>
      <c r="D85" s="23"/>
      <c r="E85" s="23"/>
      <c r="F85" s="25"/>
      <c r="G85" s="23"/>
      <c r="H85" s="23"/>
      <c r="I85" s="23"/>
      <c r="J85" s="23"/>
      <c r="K85" s="97">
        <v>0</v>
      </c>
      <c r="L85" s="98">
        <v>0</v>
      </c>
      <c r="M85" s="81">
        <v>1</v>
      </c>
      <c r="N85" s="133">
        <v>0</v>
      </c>
      <c r="O85" s="98">
        <v>0</v>
      </c>
      <c r="P85" s="98">
        <v>0</v>
      </c>
      <c r="Q85" s="81">
        <v>1</v>
      </c>
      <c r="R85" s="98">
        <v>0</v>
      </c>
      <c r="S85" s="24">
        <v>2</v>
      </c>
      <c r="T85" s="102">
        <v>0</v>
      </c>
      <c r="U85" s="102">
        <v>0</v>
      </c>
      <c r="V85" s="23"/>
      <c r="W85" s="88"/>
      <c r="X85" s="81"/>
      <c r="Y85" s="81"/>
      <c r="Z85" s="89"/>
      <c r="AA85" s="23"/>
      <c r="AB85" s="102"/>
      <c r="AC85" s="102"/>
      <c r="AD85" s="25"/>
      <c r="AE85" s="24"/>
      <c r="AF85" s="102"/>
      <c r="AG85" s="102"/>
      <c r="AH85" s="25"/>
      <c r="AI85" s="24"/>
      <c r="AJ85" s="102"/>
      <c r="AK85" s="102"/>
      <c r="AL85" s="25"/>
      <c r="AM85" s="24"/>
      <c r="AN85" s="102"/>
      <c r="AO85" s="102"/>
      <c r="AP85" s="25"/>
      <c r="AQ85" s="24"/>
      <c r="AR85" s="102"/>
      <c r="AS85" s="102"/>
      <c r="AT85" s="25"/>
      <c r="AU85" s="24"/>
      <c r="AV85" s="102"/>
      <c r="AW85" s="102"/>
      <c r="AX85" s="25"/>
      <c r="AY85" s="24"/>
      <c r="AZ85" s="102"/>
      <c r="BA85" s="102"/>
      <c r="BB85" s="25"/>
      <c r="BC85" s="24"/>
      <c r="BD85" s="102"/>
      <c r="BE85" s="102"/>
      <c r="BF85" s="25"/>
      <c r="BG85" s="24"/>
      <c r="BH85" s="102"/>
      <c r="BI85" s="102"/>
      <c r="BJ85" s="25"/>
    </row>
    <row r="86" spans="2:62" x14ac:dyDescent="0.45">
      <c r="B86" s="31" t="s">
        <v>110</v>
      </c>
      <c r="C86" s="24"/>
      <c r="D86" s="23"/>
      <c r="E86" s="23"/>
      <c r="F86" s="25"/>
      <c r="G86" s="23"/>
      <c r="H86" s="23"/>
      <c r="I86" s="23"/>
      <c r="J86" s="23"/>
      <c r="K86" s="88">
        <v>37</v>
      </c>
      <c r="L86" s="81">
        <v>21</v>
      </c>
      <c r="M86" s="81">
        <v>6</v>
      </c>
      <c r="N86" s="89">
        <v>3</v>
      </c>
      <c r="O86" s="81">
        <v>6</v>
      </c>
      <c r="P86" s="81">
        <v>17</v>
      </c>
      <c r="Q86" s="81">
        <v>1</v>
      </c>
      <c r="R86" s="81">
        <v>5</v>
      </c>
      <c r="S86" s="24">
        <v>5</v>
      </c>
      <c r="T86" s="102">
        <v>0</v>
      </c>
      <c r="U86" s="102">
        <v>0</v>
      </c>
      <c r="V86" s="23"/>
      <c r="W86" s="88">
        <v>1</v>
      </c>
      <c r="X86" s="81"/>
      <c r="Y86" s="81"/>
      <c r="Z86" s="89"/>
      <c r="AA86" s="23"/>
      <c r="AB86" s="102"/>
      <c r="AC86" s="102"/>
      <c r="AD86" s="25"/>
      <c r="AE86" s="24"/>
      <c r="AF86" s="102"/>
      <c r="AG86" s="102"/>
      <c r="AH86" s="25"/>
      <c r="AI86" s="24"/>
      <c r="AJ86" s="102"/>
      <c r="AK86" s="102"/>
      <c r="AL86" s="25"/>
      <c r="AM86" s="24"/>
      <c r="AN86" s="102"/>
      <c r="AO86" s="102"/>
      <c r="AP86" s="25"/>
      <c r="AQ86" s="24"/>
      <c r="AR86" s="102"/>
      <c r="AS86" s="102"/>
      <c r="AT86" s="25"/>
      <c r="AU86" s="24"/>
      <c r="AV86" s="102"/>
      <c r="AW86" s="102"/>
      <c r="AX86" s="25"/>
      <c r="AY86" s="24"/>
      <c r="AZ86" s="102"/>
      <c r="BA86" s="102"/>
      <c r="BB86" s="25"/>
      <c r="BC86" s="24"/>
      <c r="BD86" s="102"/>
      <c r="BE86" s="102"/>
      <c r="BF86" s="25"/>
      <c r="BG86" s="24"/>
      <c r="BH86" s="102"/>
      <c r="BI86" s="102"/>
      <c r="BJ86" s="25"/>
    </row>
    <row r="87" spans="2:62" x14ac:dyDescent="0.45">
      <c r="B87" s="31" t="s">
        <v>111</v>
      </c>
      <c r="C87" s="24"/>
      <c r="D87" s="23"/>
      <c r="E87" s="23"/>
      <c r="F87" s="25"/>
      <c r="G87" s="23"/>
      <c r="H87" s="23"/>
      <c r="I87" s="23"/>
      <c r="J87" s="23"/>
      <c r="K87" s="88">
        <v>3</v>
      </c>
      <c r="L87" s="81">
        <v>1</v>
      </c>
      <c r="M87" s="98">
        <v>0</v>
      </c>
      <c r="N87" s="133">
        <v>0</v>
      </c>
      <c r="O87" s="98">
        <v>0</v>
      </c>
      <c r="P87" s="81">
        <v>1</v>
      </c>
      <c r="Q87" s="98">
        <v>0</v>
      </c>
      <c r="R87" s="98">
        <v>0</v>
      </c>
      <c r="S87" s="24">
        <v>0</v>
      </c>
      <c r="T87" s="102">
        <v>0</v>
      </c>
      <c r="U87" s="102">
        <v>0</v>
      </c>
      <c r="V87" s="23"/>
      <c r="W87" s="88"/>
      <c r="X87" s="81"/>
      <c r="Y87" s="81"/>
      <c r="Z87" s="89"/>
      <c r="AA87" s="23"/>
      <c r="AB87" s="102"/>
      <c r="AC87" s="102"/>
      <c r="AD87" s="25"/>
      <c r="AE87" s="24"/>
      <c r="AF87" s="102"/>
      <c r="AG87" s="102"/>
      <c r="AH87" s="25"/>
      <c r="AI87" s="24"/>
      <c r="AJ87" s="102"/>
      <c r="AK87" s="102"/>
      <c r="AL87" s="25"/>
      <c r="AM87" s="24"/>
      <c r="AN87" s="102"/>
      <c r="AO87" s="102"/>
      <c r="AP87" s="25"/>
      <c r="AQ87" s="24"/>
      <c r="AR87" s="102"/>
      <c r="AS87" s="102"/>
      <c r="AT87" s="25"/>
      <c r="AU87" s="24"/>
      <c r="AV87" s="102"/>
      <c r="AW87" s="102"/>
      <c r="AX87" s="25"/>
      <c r="AY87" s="24"/>
      <c r="AZ87" s="102"/>
      <c r="BA87" s="102"/>
      <c r="BB87" s="25"/>
      <c r="BC87" s="24"/>
      <c r="BD87" s="102"/>
      <c r="BE87" s="102"/>
      <c r="BF87" s="25"/>
      <c r="BG87" s="24"/>
      <c r="BH87" s="102"/>
      <c r="BI87" s="102"/>
      <c r="BJ87" s="25"/>
    </row>
    <row r="88" spans="2:62" x14ac:dyDescent="0.45">
      <c r="B88" s="31" t="s">
        <v>112</v>
      </c>
      <c r="C88" s="24"/>
      <c r="D88" s="23"/>
      <c r="E88" s="23"/>
      <c r="F88" s="25"/>
      <c r="G88" s="23"/>
      <c r="H88" s="23"/>
      <c r="I88" s="23"/>
      <c r="J88" s="23"/>
      <c r="K88" s="97">
        <v>0</v>
      </c>
      <c r="L88" s="98">
        <v>0</v>
      </c>
      <c r="M88" s="98">
        <v>0</v>
      </c>
      <c r="N88" s="133">
        <v>0</v>
      </c>
      <c r="O88" s="98">
        <v>0</v>
      </c>
      <c r="P88" s="81">
        <v>3</v>
      </c>
      <c r="Q88" s="81">
        <v>4</v>
      </c>
      <c r="R88" s="98">
        <v>0</v>
      </c>
      <c r="S88" s="24">
        <v>0</v>
      </c>
      <c r="T88" s="102">
        <v>0</v>
      </c>
      <c r="U88" s="102">
        <v>0</v>
      </c>
      <c r="V88" s="23"/>
      <c r="W88" s="88"/>
      <c r="X88" s="81"/>
      <c r="Y88" s="81"/>
      <c r="Z88" s="89"/>
      <c r="AA88" s="23"/>
      <c r="AB88" s="102"/>
      <c r="AC88" s="102"/>
      <c r="AD88" s="25"/>
      <c r="AE88" s="24"/>
      <c r="AF88" s="102"/>
      <c r="AG88" s="102"/>
      <c r="AH88" s="25"/>
      <c r="AI88" s="24"/>
      <c r="AJ88" s="102"/>
      <c r="AK88" s="102"/>
      <c r="AL88" s="25"/>
      <c r="AM88" s="24"/>
      <c r="AN88" s="102"/>
      <c r="AO88" s="102"/>
      <c r="AP88" s="25"/>
      <c r="AQ88" s="24"/>
      <c r="AR88" s="102"/>
      <c r="AS88" s="102"/>
      <c r="AT88" s="25"/>
      <c r="AU88" s="24"/>
      <c r="AV88" s="102"/>
      <c r="AW88" s="102"/>
      <c r="AX88" s="25"/>
      <c r="AY88" s="24"/>
      <c r="AZ88" s="102"/>
      <c r="BA88" s="102"/>
      <c r="BB88" s="25"/>
      <c r="BC88" s="24"/>
      <c r="BD88" s="102"/>
      <c r="BE88" s="102"/>
      <c r="BF88" s="25"/>
      <c r="BG88" s="24"/>
      <c r="BH88" s="102"/>
      <c r="BI88" s="102"/>
      <c r="BJ88" s="25"/>
    </row>
    <row r="89" spans="2:62" x14ac:dyDescent="0.45">
      <c r="B89" s="31" t="s">
        <v>113</v>
      </c>
      <c r="C89" s="24"/>
      <c r="D89" s="23"/>
      <c r="E89" s="23"/>
      <c r="F89" s="25"/>
      <c r="G89" s="23"/>
      <c r="H89" s="23"/>
      <c r="I89" s="23"/>
      <c r="J89" s="23"/>
      <c r="K89" s="88">
        <v>427</v>
      </c>
      <c r="L89" s="81">
        <v>402</v>
      </c>
      <c r="M89" s="81">
        <v>109</v>
      </c>
      <c r="N89" s="89">
        <v>38</v>
      </c>
      <c r="O89" s="81">
        <v>17</v>
      </c>
      <c r="P89" s="81">
        <v>66</v>
      </c>
      <c r="Q89" s="81">
        <v>17</v>
      </c>
      <c r="R89" s="81">
        <v>12</v>
      </c>
      <c r="S89" s="24">
        <v>41</v>
      </c>
      <c r="T89" s="102">
        <v>0</v>
      </c>
      <c r="U89" s="102">
        <v>0</v>
      </c>
      <c r="V89" s="23"/>
      <c r="W89" s="88">
        <v>8</v>
      </c>
      <c r="X89" s="81"/>
      <c r="Y89" s="81"/>
      <c r="Z89" s="89"/>
      <c r="AA89" s="23"/>
      <c r="AB89" s="102"/>
      <c r="AC89" s="102"/>
      <c r="AD89" s="25"/>
      <c r="AE89" s="24"/>
      <c r="AF89" s="102"/>
      <c r="AG89" s="102"/>
      <c r="AH89" s="25"/>
      <c r="AI89" s="24"/>
      <c r="AJ89" s="102"/>
      <c r="AK89" s="102"/>
      <c r="AL89" s="25"/>
      <c r="AM89" s="24"/>
      <c r="AN89" s="102"/>
      <c r="AO89" s="102"/>
      <c r="AP89" s="25"/>
      <c r="AQ89" s="24"/>
      <c r="AR89" s="102"/>
      <c r="AS89" s="102"/>
      <c r="AT89" s="25"/>
      <c r="AU89" s="24"/>
      <c r="AV89" s="102"/>
      <c r="AW89" s="102"/>
      <c r="AX89" s="25"/>
      <c r="AY89" s="24"/>
      <c r="AZ89" s="102"/>
      <c r="BA89" s="102"/>
      <c r="BB89" s="25"/>
      <c r="BC89" s="24"/>
      <c r="BD89" s="102"/>
      <c r="BE89" s="102"/>
      <c r="BF89" s="25"/>
      <c r="BG89" s="24"/>
      <c r="BH89" s="102"/>
      <c r="BI89" s="102"/>
      <c r="BJ89" s="25"/>
    </row>
    <row r="90" spans="2:62" x14ac:dyDescent="0.45">
      <c r="B90" s="31" t="s">
        <v>114</v>
      </c>
      <c r="C90" s="24"/>
      <c r="D90" s="23"/>
      <c r="E90" s="23"/>
      <c r="F90" s="25"/>
      <c r="G90" s="23"/>
      <c r="H90" s="23"/>
      <c r="I90" s="23"/>
      <c r="J90" s="23"/>
      <c r="K90" s="88">
        <v>44</v>
      </c>
      <c r="L90" s="81">
        <v>14</v>
      </c>
      <c r="M90" s="81">
        <v>17</v>
      </c>
      <c r="N90" s="89">
        <v>11</v>
      </c>
      <c r="O90" s="81">
        <v>19</v>
      </c>
      <c r="P90" s="81">
        <v>7</v>
      </c>
      <c r="Q90" s="81">
        <v>18</v>
      </c>
      <c r="R90" s="81">
        <v>24</v>
      </c>
      <c r="S90" s="24">
        <v>35</v>
      </c>
      <c r="T90" s="102">
        <v>0</v>
      </c>
      <c r="U90" s="102">
        <v>0</v>
      </c>
      <c r="V90" s="23">
        <v>2</v>
      </c>
      <c r="W90" s="88">
        <v>4</v>
      </c>
      <c r="X90" s="81"/>
      <c r="Y90" s="81"/>
      <c r="Z90" s="89"/>
      <c r="AA90" s="23"/>
      <c r="AB90" s="102"/>
      <c r="AC90" s="102"/>
      <c r="AD90" s="25"/>
      <c r="AE90" s="24"/>
      <c r="AF90" s="102"/>
      <c r="AG90" s="102"/>
      <c r="AH90" s="25"/>
      <c r="AI90" s="24"/>
      <c r="AJ90" s="102"/>
      <c r="AK90" s="102"/>
      <c r="AL90" s="25"/>
      <c r="AM90" s="24"/>
      <c r="AN90" s="102"/>
      <c r="AO90" s="102"/>
      <c r="AP90" s="25"/>
      <c r="AQ90" s="24"/>
      <c r="AR90" s="102"/>
      <c r="AS90" s="102"/>
      <c r="AT90" s="25"/>
      <c r="AU90" s="24"/>
      <c r="AV90" s="102"/>
      <c r="AW90" s="102"/>
      <c r="AX90" s="25"/>
      <c r="AY90" s="24"/>
      <c r="AZ90" s="102"/>
      <c r="BA90" s="102"/>
      <c r="BB90" s="25"/>
      <c r="BC90" s="24"/>
      <c r="BD90" s="102"/>
      <c r="BE90" s="102"/>
      <c r="BF90" s="25"/>
      <c r="BG90" s="24"/>
      <c r="BH90" s="102"/>
      <c r="BI90" s="102"/>
      <c r="BJ90" s="25"/>
    </row>
    <row r="91" spans="2:62" x14ac:dyDescent="0.45">
      <c r="B91" s="31" t="s">
        <v>115</v>
      </c>
      <c r="C91" s="24"/>
      <c r="D91" s="23"/>
      <c r="E91" s="23"/>
      <c r="F91" s="25"/>
      <c r="G91" s="23"/>
      <c r="H91" s="23"/>
      <c r="I91" s="23"/>
      <c r="J91" s="23"/>
      <c r="K91" s="88">
        <v>821</v>
      </c>
      <c r="L91" s="81">
        <v>1247</v>
      </c>
      <c r="M91" s="81">
        <v>956</v>
      </c>
      <c r="N91" s="89">
        <v>727</v>
      </c>
      <c r="O91" s="81">
        <v>673</v>
      </c>
      <c r="P91" s="81">
        <v>1041</v>
      </c>
      <c r="Q91" s="81">
        <v>656</v>
      </c>
      <c r="R91" s="81">
        <v>1754</v>
      </c>
      <c r="S91" s="24">
        <v>612</v>
      </c>
      <c r="T91" s="102">
        <v>0</v>
      </c>
      <c r="U91" s="23">
        <v>2</v>
      </c>
      <c r="V91" s="23">
        <v>93</v>
      </c>
      <c r="W91" s="88">
        <v>117</v>
      </c>
      <c r="X91" s="81"/>
      <c r="Y91" s="81"/>
      <c r="Z91" s="89"/>
      <c r="AA91" s="23"/>
      <c r="AB91" s="102"/>
      <c r="AC91" s="23"/>
      <c r="AD91" s="25"/>
      <c r="AE91" s="24"/>
      <c r="AF91" s="102"/>
      <c r="AG91" s="23"/>
      <c r="AH91" s="25"/>
      <c r="AI91" s="24"/>
      <c r="AJ91" s="102"/>
      <c r="AK91" s="23"/>
      <c r="AL91" s="25"/>
      <c r="AM91" s="24"/>
      <c r="AN91" s="102"/>
      <c r="AO91" s="23"/>
      <c r="AP91" s="25"/>
      <c r="AQ91" s="24"/>
      <c r="AR91" s="102"/>
      <c r="AS91" s="23"/>
      <c r="AT91" s="25"/>
      <c r="AU91" s="24"/>
      <c r="AV91" s="102"/>
      <c r="AW91" s="23"/>
      <c r="AX91" s="25"/>
      <c r="AY91" s="24"/>
      <c r="AZ91" s="102"/>
      <c r="BA91" s="23"/>
      <c r="BB91" s="25"/>
      <c r="BC91" s="24"/>
      <c r="BD91" s="102"/>
      <c r="BE91" s="23"/>
      <c r="BF91" s="25"/>
      <c r="BG91" s="24"/>
      <c r="BH91" s="102"/>
      <c r="BI91" s="23"/>
      <c r="BJ91" s="25"/>
    </row>
    <row r="92" spans="2:62" x14ac:dyDescent="0.45">
      <c r="B92" s="31" t="s">
        <v>116</v>
      </c>
      <c r="C92" s="24"/>
      <c r="D92" s="23"/>
      <c r="E92" s="23"/>
      <c r="F92" s="25"/>
      <c r="G92" s="23"/>
      <c r="H92" s="23"/>
      <c r="I92" s="23"/>
      <c r="J92" s="23"/>
      <c r="K92" s="88">
        <v>9</v>
      </c>
      <c r="L92" s="81">
        <v>2</v>
      </c>
      <c r="M92" s="98">
        <v>0</v>
      </c>
      <c r="N92" s="133">
        <v>0</v>
      </c>
      <c r="O92" s="98">
        <v>0</v>
      </c>
      <c r="P92" s="81">
        <v>1</v>
      </c>
      <c r="Q92" s="98">
        <v>0</v>
      </c>
      <c r="R92" s="81">
        <v>2</v>
      </c>
      <c r="S92" s="24">
        <v>4</v>
      </c>
      <c r="T92" s="102">
        <v>0</v>
      </c>
      <c r="U92" s="102">
        <v>0</v>
      </c>
      <c r="V92" s="23"/>
      <c r="W92" s="88"/>
      <c r="X92" s="81"/>
      <c r="Y92" s="81"/>
      <c r="Z92" s="89"/>
      <c r="AA92" s="23"/>
      <c r="AB92" s="102"/>
      <c r="AC92" s="102"/>
      <c r="AD92" s="25"/>
      <c r="AE92" s="24"/>
      <c r="AF92" s="102"/>
      <c r="AG92" s="102"/>
      <c r="AH92" s="25"/>
      <c r="AI92" s="24"/>
      <c r="AJ92" s="102"/>
      <c r="AK92" s="102"/>
      <c r="AL92" s="25"/>
      <c r="AM92" s="24"/>
      <c r="AN92" s="102"/>
      <c r="AO92" s="102"/>
      <c r="AP92" s="25"/>
      <c r="AQ92" s="24"/>
      <c r="AR92" s="102"/>
      <c r="AS92" s="102"/>
      <c r="AT92" s="25"/>
      <c r="AU92" s="24"/>
      <c r="AV92" s="102"/>
      <c r="AW92" s="102"/>
      <c r="AX92" s="25"/>
      <c r="AY92" s="24"/>
      <c r="AZ92" s="102"/>
      <c r="BA92" s="102"/>
      <c r="BB92" s="25"/>
      <c r="BC92" s="24"/>
      <c r="BD92" s="102"/>
      <c r="BE92" s="102"/>
      <c r="BF92" s="25"/>
      <c r="BG92" s="24"/>
      <c r="BH92" s="102"/>
      <c r="BI92" s="102"/>
      <c r="BJ92" s="25"/>
    </row>
    <row r="93" spans="2:62" x14ac:dyDescent="0.45">
      <c r="B93" s="31" t="s">
        <v>117</v>
      </c>
      <c r="C93" s="24"/>
      <c r="D93" s="23"/>
      <c r="E93" s="23"/>
      <c r="F93" s="25"/>
      <c r="G93" s="23"/>
      <c r="H93" s="23"/>
      <c r="I93" s="23"/>
      <c r="J93" s="23"/>
      <c r="K93" s="88">
        <v>11</v>
      </c>
      <c r="L93" s="81">
        <v>12</v>
      </c>
      <c r="M93" s="81">
        <v>8</v>
      </c>
      <c r="N93" s="89">
        <v>4</v>
      </c>
      <c r="O93" s="81">
        <v>11</v>
      </c>
      <c r="P93" s="81">
        <v>8</v>
      </c>
      <c r="Q93" s="81">
        <v>12</v>
      </c>
      <c r="R93" s="81">
        <v>22</v>
      </c>
      <c r="S93" s="24">
        <v>5</v>
      </c>
      <c r="T93" s="102">
        <v>0</v>
      </c>
      <c r="U93" s="102">
        <v>0</v>
      </c>
      <c r="V93" s="23"/>
      <c r="W93" s="88"/>
      <c r="X93" s="81"/>
      <c r="Y93" s="81"/>
      <c r="Z93" s="89"/>
      <c r="AA93" s="23"/>
      <c r="AB93" s="102"/>
      <c r="AC93" s="102"/>
      <c r="AD93" s="25"/>
      <c r="AE93" s="24"/>
      <c r="AF93" s="102"/>
      <c r="AG93" s="102"/>
      <c r="AH93" s="25"/>
      <c r="AI93" s="24"/>
      <c r="AJ93" s="102"/>
      <c r="AK93" s="102"/>
      <c r="AL93" s="25"/>
      <c r="AM93" s="24"/>
      <c r="AN93" s="102"/>
      <c r="AO93" s="102"/>
      <c r="AP93" s="25"/>
      <c r="AQ93" s="24"/>
      <c r="AR93" s="102"/>
      <c r="AS93" s="102"/>
      <c r="AT93" s="25"/>
      <c r="AU93" s="24"/>
      <c r="AV93" s="102"/>
      <c r="AW93" s="102"/>
      <c r="AX93" s="25"/>
      <c r="AY93" s="24"/>
      <c r="AZ93" s="102"/>
      <c r="BA93" s="102"/>
      <c r="BB93" s="25"/>
      <c r="BC93" s="24"/>
      <c r="BD93" s="102"/>
      <c r="BE93" s="102"/>
      <c r="BF93" s="25"/>
      <c r="BG93" s="24"/>
      <c r="BH93" s="102"/>
      <c r="BI93" s="102"/>
      <c r="BJ93" s="25"/>
    </row>
    <row r="94" spans="2:62" x14ac:dyDescent="0.45">
      <c r="B94" s="31" t="s">
        <v>118</v>
      </c>
      <c r="C94" s="24"/>
      <c r="D94" s="23"/>
      <c r="E94" s="23"/>
      <c r="F94" s="25"/>
      <c r="G94" s="23"/>
      <c r="H94" s="23"/>
      <c r="I94" s="23"/>
      <c r="J94" s="23"/>
      <c r="K94" s="88">
        <v>2</v>
      </c>
      <c r="L94" s="98">
        <v>0</v>
      </c>
      <c r="M94" s="81">
        <v>15</v>
      </c>
      <c r="N94" s="133">
        <v>0</v>
      </c>
      <c r="O94" s="98">
        <v>0</v>
      </c>
      <c r="P94" s="98">
        <v>0</v>
      </c>
      <c r="Q94" s="81">
        <v>3</v>
      </c>
      <c r="R94" s="81">
        <v>4</v>
      </c>
      <c r="S94" s="24">
        <v>0</v>
      </c>
      <c r="T94" s="102">
        <v>0</v>
      </c>
      <c r="U94" s="102">
        <v>0</v>
      </c>
      <c r="V94" s="23"/>
      <c r="W94" s="88"/>
      <c r="X94" s="81"/>
      <c r="Y94" s="81"/>
      <c r="Z94" s="89"/>
      <c r="AA94" s="23"/>
      <c r="AB94" s="102"/>
      <c r="AC94" s="102"/>
      <c r="AD94" s="25"/>
      <c r="AE94" s="24"/>
      <c r="AF94" s="102"/>
      <c r="AG94" s="102"/>
      <c r="AH94" s="25"/>
      <c r="AI94" s="24"/>
      <c r="AJ94" s="102"/>
      <c r="AK94" s="102"/>
      <c r="AL94" s="25"/>
      <c r="AM94" s="24"/>
      <c r="AN94" s="102"/>
      <c r="AO94" s="102"/>
      <c r="AP94" s="25"/>
      <c r="AQ94" s="24"/>
      <c r="AR94" s="102"/>
      <c r="AS94" s="102"/>
      <c r="AT94" s="25"/>
      <c r="AU94" s="24"/>
      <c r="AV94" s="102"/>
      <c r="AW94" s="102"/>
      <c r="AX94" s="25"/>
      <c r="AY94" s="24"/>
      <c r="AZ94" s="102"/>
      <c r="BA94" s="102"/>
      <c r="BB94" s="25"/>
      <c r="BC94" s="24"/>
      <c r="BD94" s="102"/>
      <c r="BE94" s="102"/>
      <c r="BF94" s="25"/>
      <c r="BG94" s="24"/>
      <c r="BH94" s="102"/>
      <c r="BI94" s="102"/>
      <c r="BJ94" s="25"/>
    </row>
    <row r="95" spans="2:62" x14ac:dyDescent="0.45">
      <c r="B95" s="31" t="s">
        <v>119</v>
      </c>
      <c r="C95" s="24"/>
      <c r="D95" s="23"/>
      <c r="E95" s="23"/>
      <c r="F95" s="25"/>
      <c r="G95" s="23"/>
      <c r="H95" s="23"/>
      <c r="I95" s="23"/>
      <c r="J95" s="23"/>
      <c r="K95" s="97">
        <v>0</v>
      </c>
      <c r="L95" s="81">
        <v>5</v>
      </c>
      <c r="M95" s="98">
        <v>0</v>
      </c>
      <c r="N95" s="133">
        <v>0</v>
      </c>
      <c r="O95" s="98">
        <v>0</v>
      </c>
      <c r="P95" s="98">
        <v>0</v>
      </c>
      <c r="Q95" s="81">
        <v>5</v>
      </c>
      <c r="R95" s="81">
        <v>6</v>
      </c>
      <c r="S95" s="24">
        <v>3</v>
      </c>
      <c r="T95" s="102">
        <v>0</v>
      </c>
      <c r="U95" s="102">
        <v>0</v>
      </c>
      <c r="V95" s="23"/>
      <c r="W95" s="88">
        <v>3</v>
      </c>
      <c r="X95" s="81"/>
      <c r="Y95" s="81"/>
      <c r="Z95" s="89"/>
      <c r="AA95" s="23"/>
      <c r="AB95" s="102"/>
      <c r="AC95" s="102"/>
      <c r="AD95" s="25"/>
      <c r="AE95" s="24"/>
      <c r="AF95" s="102"/>
      <c r="AG95" s="102"/>
      <c r="AH95" s="25"/>
      <c r="AI95" s="24"/>
      <c r="AJ95" s="102"/>
      <c r="AK95" s="102"/>
      <c r="AL95" s="25"/>
      <c r="AM95" s="24"/>
      <c r="AN95" s="102"/>
      <c r="AO95" s="102"/>
      <c r="AP95" s="25"/>
      <c r="AQ95" s="24"/>
      <c r="AR95" s="102"/>
      <c r="AS95" s="102"/>
      <c r="AT95" s="25"/>
      <c r="AU95" s="24"/>
      <c r="AV95" s="102"/>
      <c r="AW95" s="102"/>
      <c r="AX95" s="25"/>
      <c r="AY95" s="24"/>
      <c r="AZ95" s="102"/>
      <c r="BA95" s="102"/>
      <c r="BB95" s="25"/>
      <c r="BC95" s="24"/>
      <c r="BD95" s="102"/>
      <c r="BE95" s="102"/>
      <c r="BF95" s="25"/>
      <c r="BG95" s="24"/>
      <c r="BH95" s="102"/>
      <c r="BI95" s="102"/>
      <c r="BJ95" s="25"/>
    </row>
    <row r="96" spans="2:62" x14ac:dyDescent="0.45">
      <c r="B96" s="31" t="s">
        <v>120</v>
      </c>
      <c r="C96" s="24"/>
      <c r="D96" s="23"/>
      <c r="E96" s="23"/>
      <c r="F96" s="25"/>
      <c r="G96" s="23"/>
      <c r="H96" s="23"/>
      <c r="I96" s="23"/>
      <c r="J96" s="23"/>
      <c r="K96" s="88">
        <v>26</v>
      </c>
      <c r="L96" s="81">
        <v>25</v>
      </c>
      <c r="M96" s="81">
        <v>25</v>
      </c>
      <c r="N96" s="89">
        <v>14</v>
      </c>
      <c r="O96" s="81">
        <v>18</v>
      </c>
      <c r="P96" s="81">
        <v>23</v>
      </c>
      <c r="Q96" s="81">
        <v>15</v>
      </c>
      <c r="R96" s="81">
        <v>20</v>
      </c>
      <c r="S96" s="24">
        <v>18</v>
      </c>
      <c r="T96" s="102">
        <v>0</v>
      </c>
      <c r="U96" s="102">
        <v>0</v>
      </c>
      <c r="V96" s="23">
        <v>2</v>
      </c>
      <c r="W96" s="88">
        <v>5</v>
      </c>
      <c r="X96" s="81"/>
      <c r="Y96" s="81"/>
      <c r="Z96" s="89"/>
      <c r="AA96" s="23"/>
      <c r="AB96" s="102"/>
      <c r="AC96" s="102"/>
      <c r="AD96" s="25"/>
      <c r="AE96" s="24"/>
      <c r="AF96" s="102"/>
      <c r="AG96" s="102"/>
      <c r="AH96" s="25"/>
      <c r="AI96" s="24"/>
      <c r="AJ96" s="102"/>
      <c r="AK96" s="102"/>
      <c r="AL96" s="25"/>
      <c r="AM96" s="24"/>
      <c r="AN96" s="102"/>
      <c r="AO96" s="102"/>
      <c r="AP96" s="25"/>
      <c r="AQ96" s="24"/>
      <c r="AR96" s="102"/>
      <c r="AS96" s="102"/>
      <c r="AT96" s="25"/>
      <c r="AU96" s="24"/>
      <c r="AV96" s="102"/>
      <c r="AW96" s="102"/>
      <c r="AX96" s="25"/>
      <c r="AY96" s="24"/>
      <c r="AZ96" s="102"/>
      <c r="BA96" s="102"/>
      <c r="BB96" s="25"/>
      <c r="BC96" s="24"/>
      <c r="BD96" s="102"/>
      <c r="BE96" s="102"/>
      <c r="BF96" s="25"/>
      <c r="BG96" s="24"/>
      <c r="BH96" s="102"/>
      <c r="BI96" s="102"/>
      <c r="BJ96" s="25"/>
    </row>
    <row r="97" spans="2:62" x14ac:dyDescent="0.45">
      <c r="B97" s="31" t="s">
        <v>121</v>
      </c>
      <c r="C97" s="24"/>
      <c r="D97" s="23"/>
      <c r="E97" s="23"/>
      <c r="F97" s="25"/>
      <c r="G97" s="23"/>
      <c r="H97" s="23"/>
      <c r="I97" s="23"/>
      <c r="J97" s="23"/>
      <c r="K97" s="97">
        <v>0</v>
      </c>
      <c r="L97" s="98">
        <v>0</v>
      </c>
      <c r="M97" s="98">
        <v>0</v>
      </c>
      <c r="N97" s="133">
        <v>0</v>
      </c>
      <c r="O97" s="81">
        <v>31</v>
      </c>
      <c r="P97" s="81">
        <v>1</v>
      </c>
      <c r="Q97" s="81">
        <v>1</v>
      </c>
      <c r="R97" s="98">
        <v>0</v>
      </c>
      <c r="S97" s="24">
        <v>0</v>
      </c>
      <c r="T97" s="102">
        <v>0</v>
      </c>
      <c r="U97" s="102">
        <v>0</v>
      </c>
      <c r="V97" s="23"/>
      <c r="W97" s="88"/>
      <c r="X97" s="81"/>
      <c r="Y97" s="81"/>
      <c r="Z97" s="89"/>
      <c r="AA97" s="23"/>
      <c r="AB97" s="102"/>
      <c r="AC97" s="102"/>
      <c r="AD97" s="25"/>
      <c r="AE97" s="24"/>
      <c r="AF97" s="102"/>
      <c r="AG97" s="102"/>
      <c r="AH97" s="25"/>
      <c r="AI97" s="24"/>
      <c r="AJ97" s="102"/>
      <c r="AK97" s="102"/>
      <c r="AL97" s="25"/>
      <c r="AM97" s="24"/>
      <c r="AN97" s="102"/>
      <c r="AO97" s="102"/>
      <c r="AP97" s="25"/>
      <c r="AQ97" s="24"/>
      <c r="AR97" s="102"/>
      <c r="AS97" s="102"/>
      <c r="AT97" s="25"/>
      <c r="AU97" s="24"/>
      <c r="AV97" s="102"/>
      <c r="AW97" s="102"/>
      <c r="AX97" s="25"/>
      <c r="AY97" s="24"/>
      <c r="AZ97" s="102"/>
      <c r="BA97" s="102"/>
      <c r="BB97" s="25"/>
      <c r="BC97" s="24"/>
      <c r="BD97" s="102"/>
      <c r="BE97" s="102"/>
      <c r="BF97" s="25"/>
      <c r="BG97" s="24"/>
      <c r="BH97" s="102"/>
      <c r="BI97" s="102"/>
      <c r="BJ97" s="25"/>
    </row>
    <row r="98" spans="2:62" x14ac:dyDescent="0.45">
      <c r="B98" s="31" t="s">
        <v>122</v>
      </c>
      <c r="C98" s="24"/>
      <c r="D98" s="23"/>
      <c r="E98" s="23"/>
      <c r="F98" s="25"/>
      <c r="G98" s="23"/>
      <c r="H98" s="23"/>
      <c r="I98" s="23"/>
      <c r="J98" s="23"/>
      <c r="K98" s="88">
        <v>39</v>
      </c>
      <c r="L98" s="81">
        <v>8</v>
      </c>
      <c r="M98" s="81">
        <v>6</v>
      </c>
      <c r="N98" s="89">
        <v>3</v>
      </c>
      <c r="O98" s="81">
        <v>5</v>
      </c>
      <c r="P98" s="81">
        <v>16</v>
      </c>
      <c r="Q98" s="81">
        <v>16</v>
      </c>
      <c r="R98" s="81">
        <v>12</v>
      </c>
      <c r="S98" s="24">
        <v>22</v>
      </c>
      <c r="T98" s="102">
        <v>0</v>
      </c>
      <c r="U98" s="102">
        <v>0</v>
      </c>
      <c r="V98" s="23">
        <v>2</v>
      </c>
      <c r="W98" s="88"/>
      <c r="X98" s="81"/>
      <c r="Y98" s="81"/>
      <c r="Z98" s="89"/>
      <c r="AA98" s="23"/>
      <c r="AB98" s="102"/>
      <c r="AC98" s="102"/>
      <c r="AD98" s="25"/>
      <c r="AE98" s="24"/>
      <c r="AF98" s="102"/>
      <c r="AG98" s="102"/>
      <c r="AH98" s="25"/>
      <c r="AI98" s="24"/>
      <c r="AJ98" s="102"/>
      <c r="AK98" s="102"/>
      <c r="AL98" s="25"/>
      <c r="AM98" s="24"/>
      <c r="AN98" s="102"/>
      <c r="AO98" s="102"/>
      <c r="AP98" s="25"/>
      <c r="AQ98" s="24"/>
      <c r="AR98" s="102"/>
      <c r="AS98" s="102"/>
      <c r="AT98" s="25"/>
      <c r="AU98" s="24"/>
      <c r="AV98" s="102"/>
      <c r="AW98" s="102"/>
      <c r="AX98" s="25"/>
      <c r="AY98" s="24"/>
      <c r="AZ98" s="102"/>
      <c r="BA98" s="102"/>
      <c r="BB98" s="25"/>
      <c r="BC98" s="24"/>
      <c r="BD98" s="102"/>
      <c r="BE98" s="102"/>
      <c r="BF98" s="25"/>
      <c r="BG98" s="24"/>
      <c r="BH98" s="102"/>
      <c r="BI98" s="102"/>
      <c r="BJ98" s="25"/>
    </row>
    <row r="99" spans="2:62" x14ac:dyDescent="0.45">
      <c r="B99" s="31" t="s">
        <v>123</v>
      </c>
      <c r="C99" s="24"/>
      <c r="D99" s="23"/>
      <c r="E99" s="23"/>
      <c r="F99" s="25"/>
      <c r="G99" s="23"/>
      <c r="H99" s="23"/>
      <c r="I99" s="23"/>
      <c r="J99" s="23"/>
      <c r="K99" s="88">
        <v>37</v>
      </c>
      <c r="L99" s="81">
        <v>81</v>
      </c>
      <c r="M99" s="81">
        <v>91</v>
      </c>
      <c r="N99" s="89">
        <v>23</v>
      </c>
      <c r="O99" s="81">
        <v>21</v>
      </c>
      <c r="P99" s="81">
        <v>23</v>
      </c>
      <c r="Q99" s="81">
        <v>26</v>
      </c>
      <c r="R99" s="81">
        <v>56</v>
      </c>
      <c r="S99" s="24">
        <v>28</v>
      </c>
      <c r="T99" s="102">
        <v>0</v>
      </c>
      <c r="U99" s="102">
        <v>0</v>
      </c>
      <c r="V99" s="23">
        <v>13</v>
      </c>
      <c r="W99" s="88">
        <v>15</v>
      </c>
      <c r="X99" s="81"/>
      <c r="Y99" s="81"/>
      <c r="Z99" s="89"/>
      <c r="AA99" s="23"/>
      <c r="AB99" s="102"/>
      <c r="AC99" s="102"/>
      <c r="AD99" s="25"/>
      <c r="AE99" s="24"/>
      <c r="AF99" s="102"/>
      <c r="AG99" s="102"/>
      <c r="AH99" s="25"/>
      <c r="AI99" s="24"/>
      <c r="AJ99" s="102"/>
      <c r="AK99" s="102"/>
      <c r="AL99" s="25"/>
      <c r="AM99" s="24"/>
      <c r="AN99" s="102"/>
      <c r="AO99" s="102"/>
      <c r="AP99" s="25"/>
      <c r="AQ99" s="24"/>
      <c r="AR99" s="102"/>
      <c r="AS99" s="102"/>
      <c r="AT99" s="25"/>
      <c r="AU99" s="24"/>
      <c r="AV99" s="102"/>
      <c r="AW99" s="102"/>
      <c r="AX99" s="25"/>
      <c r="AY99" s="24"/>
      <c r="AZ99" s="102"/>
      <c r="BA99" s="102"/>
      <c r="BB99" s="25"/>
      <c r="BC99" s="24"/>
      <c r="BD99" s="102"/>
      <c r="BE99" s="102"/>
      <c r="BF99" s="25"/>
      <c r="BG99" s="24"/>
      <c r="BH99" s="102"/>
      <c r="BI99" s="102"/>
      <c r="BJ99" s="25"/>
    </row>
    <row r="100" spans="2:62" x14ac:dyDescent="0.45">
      <c r="B100" s="31" t="s">
        <v>124</v>
      </c>
      <c r="C100" s="24"/>
      <c r="D100" s="23"/>
      <c r="E100" s="23"/>
      <c r="F100" s="25"/>
      <c r="G100" s="23"/>
      <c r="H100" s="23"/>
      <c r="I100" s="23"/>
      <c r="J100" s="23"/>
      <c r="K100" s="88">
        <v>71</v>
      </c>
      <c r="L100" s="81">
        <v>110</v>
      </c>
      <c r="M100" s="81">
        <v>78</v>
      </c>
      <c r="N100" s="89">
        <v>38</v>
      </c>
      <c r="O100" s="81">
        <v>99</v>
      </c>
      <c r="P100" s="81">
        <v>108</v>
      </c>
      <c r="Q100" s="81">
        <v>98</v>
      </c>
      <c r="R100" s="81">
        <v>85</v>
      </c>
      <c r="S100" s="24">
        <v>53</v>
      </c>
      <c r="T100" s="102">
        <v>0</v>
      </c>
      <c r="U100" s="102">
        <v>0</v>
      </c>
      <c r="V100" s="23">
        <v>14</v>
      </c>
      <c r="W100" s="88">
        <v>18</v>
      </c>
      <c r="X100" s="81"/>
      <c r="Y100" s="81"/>
      <c r="Z100" s="89"/>
      <c r="AA100" s="23"/>
      <c r="AB100" s="102"/>
      <c r="AC100" s="102"/>
      <c r="AD100" s="25"/>
      <c r="AE100" s="24"/>
      <c r="AF100" s="102"/>
      <c r="AG100" s="102"/>
      <c r="AH100" s="25"/>
      <c r="AI100" s="24"/>
      <c r="AJ100" s="102"/>
      <c r="AK100" s="102"/>
      <c r="AL100" s="25"/>
      <c r="AM100" s="24"/>
      <c r="AN100" s="102"/>
      <c r="AO100" s="102"/>
      <c r="AP100" s="25"/>
      <c r="AQ100" s="24"/>
      <c r="AR100" s="102"/>
      <c r="AS100" s="102"/>
      <c r="AT100" s="25"/>
      <c r="AU100" s="24"/>
      <c r="AV100" s="102"/>
      <c r="AW100" s="102"/>
      <c r="AX100" s="25"/>
      <c r="AY100" s="24"/>
      <c r="AZ100" s="102"/>
      <c r="BA100" s="102"/>
      <c r="BB100" s="25"/>
      <c r="BC100" s="24"/>
      <c r="BD100" s="102"/>
      <c r="BE100" s="102"/>
      <c r="BF100" s="25"/>
      <c r="BG100" s="24"/>
      <c r="BH100" s="102"/>
      <c r="BI100" s="102"/>
      <c r="BJ100" s="25"/>
    </row>
    <row r="101" spans="2:62" x14ac:dyDescent="0.45">
      <c r="B101" s="31" t="s">
        <v>125</v>
      </c>
      <c r="C101" s="24"/>
      <c r="D101" s="23"/>
      <c r="E101" s="23"/>
      <c r="F101" s="25"/>
      <c r="G101" s="23"/>
      <c r="H101" s="23"/>
      <c r="I101" s="23"/>
      <c r="J101" s="23"/>
      <c r="K101" s="88">
        <v>4</v>
      </c>
      <c r="L101" s="81">
        <v>17</v>
      </c>
      <c r="M101" s="81">
        <v>3</v>
      </c>
      <c r="N101" s="89">
        <v>20</v>
      </c>
      <c r="O101" s="81">
        <v>2</v>
      </c>
      <c r="P101" s="81">
        <v>11</v>
      </c>
      <c r="Q101" s="81">
        <v>5</v>
      </c>
      <c r="R101" s="81">
        <v>7</v>
      </c>
      <c r="S101" s="24">
        <v>4</v>
      </c>
      <c r="T101" s="102">
        <v>0</v>
      </c>
      <c r="U101" s="102">
        <v>0</v>
      </c>
      <c r="V101" s="23"/>
      <c r="W101" s="88"/>
      <c r="X101" s="81"/>
      <c r="Y101" s="81"/>
      <c r="Z101" s="89"/>
      <c r="AA101" s="23"/>
      <c r="AB101" s="102"/>
      <c r="AC101" s="102"/>
      <c r="AD101" s="25"/>
      <c r="AE101" s="24"/>
      <c r="AF101" s="102"/>
      <c r="AG101" s="102"/>
      <c r="AH101" s="25"/>
      <c r="AI101" s="24"/>
      <c r="AJ101" s="102"/>
      <c r="AK101" s="102"/>
      <c r="AL101" s="25"/>
      <c r="AM101" s="24"/>
      <c r="AN101" s="102"/>
      <c r="AO101" s="102"/>
      <c r="AP101" s="25"/>
      <c r="AQ101" s="24"/>
      <c r="AR101" s="102"/>
      <c r="AS101" s="102"/>
      <c r="AT101" s="25"/>
      <c r="AU101" s="24"/>
      <c r="AV101" s="102"/>
      <c r="AW101" s="102"/>
      <c r="AX101" s="25"/>
      <c r="AY101" s="24"/>
      <c r="AZ101" s="102"/>
      <c r="BA101" s="102"/>
      <c r="BB101" s="25"/>
      <c r="BC101" s="24"/>
      <c r="BD101" s="102"/>
      <c r="BE101" s="102"/>
      <c r="BF101" s="25"/>
      <c r="BG101" s="24"/>
      <c r="BH101" s="102"/>
      <c r="BI101" s="102"/>
      <c r="BJ101" s="25"/>
    </row>
    <row r="102" spans="2:62" x14ac:dyDescent="0.45">
      <c r="B102" s="31" t="s">
        <v>126</v>
      </c>
      <c r="C102" s="24"/>
      <c r="D102" s="23"/>
      <c r="E102" s="23"/>
      <c r="F102" s="25"/>
      <c r="G102" s="23"/>
      <c r="H102" s="23"/>
      <c r="I102" s="23"/>
      <c r="J102" s="23"/>
      <c r="K102" s="88">
        <v>11</v>
      </c>
      <c r="L102" s="81">
        <v>9</v>
      </c>
      <c r="M102" s="81">
        <v>41</v>
      </c>
      <c r="N102" s="89">
        <v>10</v>
      </c>
      <c r="O102" s="81">
        <v>1</v>
      </c>
      <c r="P102" s="81">
        <v>8</v>
      </c>
      <c r="Q102" s="81">
        <v>25</v>
      </c>
      <c r="R102" s="81">
        <v>12</v>
      </c>
      <c r="S102" s="24">
        <v>3</v>
      </c>
      <c r="T102" s="102">
        <v>0</v>
      </c>
      <c r="U102" s="102">
        <v>0</v>
      </c>
      <c r="V102" s="23">
        <v>2</v>
      </c>
      <c r="W102" s="88">
        <v>1</v>
      </c>
      <c r="X102" s="81"/>
      <c r="Y102" s="81"/>
      <c r="Z102" s="89"/>
      <c r="AA102" s="23"/>
      <c r="AB102" s="102"/>
      <c r="AC102" s="102"/>
      <c r="AD102" s="25"/>
      <c r="AE102" s="24"/>
      <c r="AF102" s="102"/>
      <c r="AG102" s="102"/>
      <c r="AH102" s="25"/>
      <c r="AI102" s="24"/>
      <c r="AJ102" s="102"/>
      <c r="AK102" s="102"/>
      <c r="AL102" s="25"/>
      <c r="AM102" s="24"/>
      <c r="AN102" s="102"/>
      <c r="AO102" s="102"/>
      <c r="AP102" s="25"/>
      <c r="AQ102" s="24"/>
      <c r="AR102" s="102"/>
      <c r="AS102" s="102"/>
      <c r="AT102" s="25"/>
      <c r="AU102" s="24"/>
      <c r="AV102" s="102"/>
      <c r="AW102" s="102"/>
      <c r="AX102" s="25"/>
      <c r="AY102" s="24"/>
      <c r="AZ102" s="102"/>
      <c r="BA102" s="102"/>
      <c r="BB102" s="25"/>
      <c r="BC102" s="24"/>
      <c r="BD102" s="102"/>
      <c r="BE102" s="102"/>
      <c r="BF102" s="25"/>
      <c r="BG102" s="24"/>
      <c r="BH102" s="102"/>
      <c r="BI102" s="102"/>
      <c r="BJ102" s="25"/>
    </row>
    <row r="103" spans="2:62" x14ac:dyDescent="0.45">
      <c r="B103" s="47"/>
      <c r="C103" s="24"/>
      <c r="D103" s="23"/>
      <c r="E103" s="23"/>
      <c r="F103" s="25"/>
      <c r="G103" s="23"/>
      <c r="H103" s="23"/>
      <c r="I103" s="23"/>
      <c r="J103" s="23"/>
      <c r="K103" s="88"/>
      <c r="L103" s="81"/>
      <c r="M103" s="81"/>
      <c r="N103" s="89"/>
      <c r="O103" s="81"/>
      <c r="P103" s="81"/>
      <c r="Q103" s="81"/>
      <c r="R103" s="81"/>
      <c r="S103" s="24"/>
      <c r="T103" s="102"/>
      <c r="U103" s="23"/>
      <c r="V103" s="23"/>
      <c r="W103" s="88"/>
      <c r="X103" s="81"/>
      <c r="Y103" s="81"/>
      <c r="Z103" s="89"/>
      <c r="AA103" s="23"/>
      <c r="AB103" s="102"/>
      <c r="AC103" s="23"/>
      <c r="AD103" s="25"/>
      <c r="AE103" s="24"/>
      <c r="AF103" s="102"/>
      <c r="AG103" s="23"/>
      <c r="AH103" s="25"/>
      <c r="AI103" s="24"/>
      <c r="AJ103" s="102"/>
      <c r="AK103" s="23"/>
      <c r="AL103" s="25"/>
      <c r="AM103" s="24"/>
      <c r="AN103" s="102"/>
      <c r="AO103" s="23"/>
      <c r="AP103" s="25"/>
      <c r="AQ103" s="24"/>
      <c r="AR103" s="102"/>
      <c r="AS103" s="23"/>
      <c r="AT103" s="25"/>
      <c r="AU103" s="24"/>
      <c r="AV103" s="102"/>
      <c r="AW103" s="23"/>
      <c r="AX103" s="25"/>
      <c r="AY103" s="24"/>
      <c r="AZ103" s="102"/>
      <c r="BA103" s="23"/>
      <c r="BB103" s="25"/>
      <c r="BC103" s="24"/>
      <c r="BD103" s="102"/>
      <c r="BE103" s="23"/>
      <c r="BF103" s="25"/>
      <c r="BG103" s="24"/>
      <c r="BH103" s="102"/>
      <c r="BI103" s="23"/>
      <c r="BJ103" s="25"/>
    </row>
    <row r="104" spans="2:62" s="7" customFormat="1" x14ac:dyDescent="0.45">
      <c r="B104" s="72" t="s">
        <v>131</v>
      </c>
      <c r="C104" s="20"/>
      <c r="D104" s="19"/>
      <c r="E104" s="19"/>
      <c r="F104" s="21"/>
      <c r="G104" s="19"/>
      <c r="H104" s="19"/>
      <c r="I104" s="19"/>
      <c r="J104" s="19"/>
      <c r="K104" s="86">
        <f>SUM(K105:K111)</f>
        <v>36</v>
      </c>
      <c r="L104" s="80">
        <f t="shared" ref="L104" si="75">SUM(L105:L111)</f>
        <v>44</v>
      </c>
      <c r="M104" s="80">
        <f t="shared" ref="M104" si="76">SUM(M105:M111)</f>
        <v>37</v>
      </c>
      <c r="N104" s="87">
        <f t="shared" ref="N104" si="77">SUM(N105:N111)</f>
        <v>45</v>
      </c>
      <c r="O104" s="80">
        <f>SUM(O105:O111)</f>
        <v>37</v>
      </c>
      <c r="P104" s="80">
        <f t="shared" ref="P104:U104" si="78">SUM(P105:P111)</f>
        <v>62</v>
      </c>
      <c r="Q104" s="80">
        <f t="shared" si="78"/>
        <v>71</v>
      </c>
      <c r="R104" s="80">
        <f t="shared" si="78"/>
        <v>116</v>
      </c>
      <c r="S104" s="86">
        <f>SUM(S105:S111)</f>
        <v>54</v>
      </c>
      <c r="T104" s="99">
        <f t="shared" si="78"/>
        <v>0</v>
      </c>
      <c r="U104" s="80">
        <f t="shared" si="78"/>
        <v>1</v>
      </c>
      <c r="V104" s="80">
        <f>SUM(V105:V111)</f>
        <v>23</v>
      </c>
      <c r="W104" s="86">
        <f>SUM(W105:W111)</f>
        <v>22</v>
      </c>
      <c r="X104" s="80">
        <f t="shared" ref="X104:Y104" si="79">SUM(X105:X111)</f>
        <v>0</v>
      </c>
      <c r="Y104" s="80">
        <f t="shared" si="79"/>
        <v>0</v>
      </c>
      <c r="Z104" s="87">
        <f>SUM(Z105:Z111)</f>
        <v>0</v>
      </c>
      <c r="AA104" s="80"/>
      <c r="AB104" s="99"/>
      <c r="AC104" s="80"/>
      <c r="AD104" s="87"/>
      <c r="AE104" s="86"/>
      <c r="AF104" s="99"/>
      <c r="AG104" s="80"/>
      <c r="AH104" s="87"/>
      <c r="AI104" s="86"/>
      <c r="AJ104" s="99"/>
      <c r="AK104" s="80"/>
      <c r="AL104" s="87"/>
      <c r="AM104" s="86"/>
      <c r="AN104" s="99"/>
      <c r="AO104" s="80"/>
      <c r="AP104" s="87"/>
      <c r="AQ104" s="86"/>
      <c r="AR104" s="99"/>
      <c r="AS104" s="80"/>
      <c r="AT104" s="87"/>
      <c r="AU104" s="86"/>
      <c r="AV104" s="99"/>
      <c r="AW104" s="80"/>
      <c r="AX104" s="87"/>
      <c r="AY104" s="86"/>
      <c r="AZ104" s="99"/>
      <c r="BA104" s="80"/>
      <c r="BB104" s="87"/>
      <c r="BC104" s="86"/>
      <c r="BD104" s="99"/>
      <c r="BE104" s="80"/>
      <c r="BF104" s="87"/>
      <c r="BG104" s="86"/>
      <c r="BH104" s="99"/>
      <c r="BI104" s="80"/>
      <c r="BJ104" s="87"/>
    </row>
    <row r="105" spans="2:62" x14ac:dyDescent="0.45">
      <c r="B105" s="31" t="s">
        <v>132</v>
      </c>
      <c r="C105" s="24"/>
      <c r="D105" s="23"/>
      <c r="E105" s="23"/>
      <c r="F105" s="25"/>
      <c r="G105" s="23"/>
      <c r="H105" s="23"/>
      <c r="I105" s="23"/>
      <c r="J105" s="23"/>
      <c r="K105" s="88">
        <v>2</v>
      </c>
      <c r="L105" s="98">
        <v>0</v>
      </c>
      <c r="M105" s="98">
        <v>0</v>
      </c>
      <c r="N105" s="89">
        <v>3</v>
      </c>
      <c r="O105" s="81">
        <v>6</v>
      </c>
      <c r="P105" s="81">
        <v>3</v>
      </c>
      <c r="Q105" s="81">
        <v>1</v>
      </c>
      <c r="R105" s="98">
        <v>0</v>
      </c>
      <c r="S105" s="24">
        <v>0</v>
      </c>
      <c r="T105" s="102">
        <v>0</v>
      </c>
      <c r="U105" s="23">
        <v>0</v>
      </c>
      <c r="V105" s="23">
        <v>1</v>
      </c>
      <c r="W105" s="88">
        <v>3</v>
      </c>
      <c r="X105" s="81"/>
      <c r="Y105" s="81"/>
      <c r="Z105" s="89"/>
      <c r="AA105" s="23"/>
      <c r="AB105" s="102"/>
      <c r="AC105" s="23"/>
      <c r="AD105" s="25"/>
      <c r="AE105" s="24"/>
      <c r="AF105" s="102"/>
      <c r="AG105" s="23"/>
      <c r="AH105" s="25"/>
      <c r="AI105" s="24"/>
      <c r="AJ105" s="102"/>
      <c r="AK105" s="23"/>
      <c r="AL105" s="25"/>
      <c r="AM105" s="24"/>
      <c r="AN105" s="102"/>
      <c r="AO105" s="23"/>
      <c r="AP105" s="25"/>
      <c r="AQ105" s="24"/>
      <c r="AR105" s="102"/>
      <c r="AS105" s="23"/>
      <c r="AT105" s="25"/>
      <c r="AU105" s="24"/>
      <c r="AV105" s="102"/>
      <c r="AW105" s="23"/>
      <c r="AX105" s="25"/>
      <c r="AY105" s="24"/>
      <c r="AZ105" s="102"/>
      <c r="BA105" s="23"/>
      <c r="BB105" s="25"/>
      <c r="BC105" s="24"/>
      <c r="BD105" s="102"/>
      <c r="BE105" s="23"/>
      <c r="BF105" s="25"/>
      <c r="BG105" s="24"/>
      <c r="BH105" s="102"/>
      <c r="BI105" s="23"/>
      <c r="BJ105" s="25"/>
    </row>
    <row r="106" spans="2:62" x14ac:dyDescent="0.45">
      <c r="B106" s="31" t="s">
        <v>133</v>
      </c>
      <c r="C106" s="24"/>
      <c r="D106" s="23"/>
      <c r="E106" s="23"/>
      <c r="F106" s="25"/>
      <c r="G106" s="23"/>
      <c r="H106" s="23"/>
      <c r="I106" s="23"/>
      <c r="J106" s="23"/>
      <c r="K106" s="88">
        <v>25</v>
      </c>
      <c r="L106" s="81">
        <v>14</v>
      </c>
      <c r="M106" s="81">
        <v>16</v>
      </c>
      <c r="N106" s="89">
        <v>16</v>
      </c>
      <c r="O106" s="81">
        <v>11</v>
      </c>
      <c r="P106" s="81">
        <v>32</v>
      </c>
      <c r="Q106" s="81">
        <v>39</v>
      </c>
      <c r="R106" s="81">
        <v>32</v>
      </c>
      <c r="S106" s="24">
        <v>28</v>
      </c>
      <c r="T106" s="102">
        <v>0</v>
      </c>
      <c r="U106" s="23">
        <v>0</v>
      </c>
      <c r="V106" s="23">
        <v>9</v>
      </c>
      <c r="W106" s="88">
        <v>10</v>
      </c>
      <c r="X106" s="81"/>
      <c r="Y106" s="81"/>
      <c r="Z106" s="89"/>
      <c r="AA106" s="23"/>
      <c r="AB106" s="102"/>
      <c r="AC106" s="23"/>
      <c r="AD106" s="25"/>
      <c r="AE106" s="24"/>
      <c r="AF106" s="102"/>
      <c r="AG106" s="23"/>
      <c r="AH106" s="25"/>
      <c r="AI106" s="24"/>
      <c r="AJ106" s="102"/>
      <c r="AK106" s="23"/>
      <c r="AL106" s="25"/>
      <c r="AM106" s="24"/>
      <c r="AN106" s="102"/>
      <c r="AO106" s="23"/>
      <c r="AP106" s="25"/>
      <c r="AQ106" s="24"/>
      <c r="AR106" s="102"/>
      <c r="AS106" s="23"/>
      <c r="AT106" s="25"/>
      <c r="AU106" s="24"/>
      <c r="AV106" s="102"/>
      <c r="AW106" s="23"/>
      <c r="AX106" s="25"/>
      <c r="AY106" s="24"/>
      <c r="AZ106" s="102"/>
      <c r="BA106" s="23"/>
      <c r="BB106" s="25"/>
      <c r="BC106" s="24"/>
      <c r="BD106" s="102"/>
      <c r="BE106" s="23"/>
      <c r="BF106" s="25"/>
      <c r="BG106" s="24"/>
      <c r="BH106" s="102"/>
      <c r="BI106" s="23"/>
      <c r="BJ106" s="25"/>
    </row>
    <row r="107" spans="2:62" x14ac:dyDescent="0.45">
      <c r="B107" s="31" t="s">
        <v>134</v>
      </c>
      <c r="C107" s="24"/>
      <c r="D107" s="23"/>
      <c r="E107" s="23"/>
      <c r="F107" s="25"/>
      <c r="G107" s="23"/>
      <c r="H107" s="23"/>
      <c r="I107" s="23"/>
      <c r="J107" s="23"/>
      <c r="K107" s="97">
        <v>0</v>
      </c>
      <c r="L107" s="81">
        <v>2</v>
      </c>
      <c r="M107" s="98">
        <v>0</v>
      </c>
      <c r="N107" s="89">
        <v>8</v>
      </c>
      <c r="O107" s="98">
        <v>0</v>
      </c>
      <c r="P107" s="98">
        <v>0</v>
      </c>
      <c r="Q107" s="81">
        <v>5</v>
      </c>
      <c r="R107" s="98">
        <v>0</v>
      </c>
      <c r="S107" s="24">
        <v>0</v>
      </c>
      <c r="T107" s="102">
        <v>0</v>
      </c>
      <c r="U107" s="23">
        <v>0</v>
      </c>
      <c r="V107" s="23"/>
      <c r="W107" s="88">
        <v>7</v>
      </c>
      <c r="X107" s="81"/>
      <c r="Y107" s="81"/>
      <c r="Z107" s="89"/>
      <c r="AA107" s="23"/>
      <c r="AB107" s="102"/>
      <c r="AC107" s="23"/>
      <c r="AD107" s="25"/>
      <c r="AE107" s="24"/>
      <c r="AF107" s="102"/>
      <c r="AG107" s="23"/>
      <c r="AH107" s="25"/>
      <c r="AI107" s="24"/>
      <c r="AJ107" s="102"/>
      <c r="AK107" s="23"/>
      <c r="AL107" s="25"/>
      <c r="AM107" s="24"/>
      <c r="AN107" s="102"/>
      <c r="AO107" s="23"/>
      <c r="AP107" s="25"/>
      <c r="AQ107" s="24"/>
      <c r="AR107" s="102"/>
      <c r="AS107" s="23"/>
      <c r="AT107" s="25"/>
      <c r="AU107" s="24"/>
      <c r="AV107" s="102"/>
      <c r="AW107" s="23"/>
      <c r="AX107" s="25"/>
      <c r="AY107" s="24"/>
      <c r="AZ107" s="102"/>
      <c r="BA107" s="23"/>
      <c r="BB107" s="25"/>
      <c r="BC107" s="24"/>
      <c r="BD107" s="102"/>
      <c r="BE107" s="23"/>
      <c r="BF107" s="25"/>
      <c r="BG107" s="24"/>
      <c r="BH107" s="102"/>
      <c r="BI107" s="23"/>
      <c r="BJ107" s="25"/>
    </row>
    <row r="108" spans="2:62" x14ac:dyDescent="0.45">
      <c r="B108" s="31" t="s">
        <v>135</v>
      </c>
      <c r="C108" s="24"/>
      <c r="D108" s="23"/>
      <c r="E108" s="23"/>
      <c r="F108" s="25"/>
      <c r="G108" s="23"/>
      <c r="H108" s="23"/>
      <c r="I108" s="23"/>
      <c r="J108" s="23"/>
      <c r="K108" s="88">
        <v>1</v>
      </c>
      <c r="L108" s="81">
        <v>1</v>
      </c>
      <c r="M108" s="98">
        <v>0</v>
      </c>
      <c r="N108" s="133">
        <v>0</v>
      </c>
      <c r="O108" s="98">
        <v>0</v>
      </c>
      <c r="P108" s="81">
        <v>1</v>
      </c>
      <c r="Q108" s="81">
        <v>6</v>
      </c>
      <c r="R108" s="81">
        <v>7</v>
      </c>
      <c r="S108" s="24">
        <v>5</v>
      </c>
      <c r="T108" s="102">
        <v>0</v>
      </c>
      <c r="U108" s="23">
        <v>0</v>
      </c>
      <c r="V108" s="23">
        <v>4</v>
      </c>
      <c r="W108" s="88">
        <v>2</v>
      </c>
      <c r="X108" s="81"/>
      <c r="Y108" s="81"/>
      <c r="Z108" s="89"/>
      <c r="AA108" s="23"/>
      <c r="AB108" s="102"/>
      <c r="AC108" s="23"/>
      <c r="AD108" s="25"/>
      <c r="AE108" s="24"/>
      <c r="AF108" s="102"/>
      <c r="AG108" s="23"/>
      <c r="AH108" s="25"/>
      <c r="AI108" s="24"/>
      <c r="AJ108" s="102"/>
      <c r="AK108" s="23"/>
      <c r="AL108" s="25"/>
      <c r="AM108" s="24"/>
      <c r="AN108" s="102"/>
      <c r="AO108" s="23"/>
      <c r="AP108" s="25"/>
      <c r="AQ108" s="24"/>
      <c r="AR108" s="102"/>
      <c r="AS108" s="23"/>
      <c r="AT108" s="25"/>
      <c r="AU108" s="24"/>
      <c r="AV108" s="102"/>
      <c r="AW108" s="23"/>
      <c r="AX108" s="25"/>
      <c r="AY108" s="24"/>
      <c r="AZ108" s="102"/>
      <c r="BA108" s="23"/>
      <c r="BB108" s="25"/>
      <c r="BC108" s="24"/>
      <c r="BD108" s="102"/>
      <c r="BE108" s="23"/>
      <c r="BF108" s="25"/>
      <c r="BG108" s="24"/>
      <c r="BH108" s="102"/>
      <c r="BI108" s="23"/>
      <c r="BJ108" s="25"/>
    </row>
    <row r="109" spans="2:62" x14ac:dyDescent="0.45">
      <c r="B109" s="31" t="s">
        <v>12</v>
      </c>
      <c r="C109" s="24"/>
      <c r="D109" s="23"/>
      <c r="E109" s="23"/>
      <c r="F109" s="25"/>
      <c r="G109" s="23"/>
      <c r="H109" s="23"/>
      <c r="I109" s="23"/>
      <c r="J109" s="23"/>
      <c r="K109" s="97">
        <v>0</v>
      </c>
      <c r="L109" s="81">
        <v>27</v>
      </c>
      <c r="M109" s="81">
        <v>19</v>
      </c>
      <c r="N109" s="89">
        <v>3</v>
      </c>
      <c r="O109" s="98">
        <v>0</v>
      </c>
      <c r="P109" s="98">
        <v>0</v>
      </c>
      <c r="Q109" s="98">
        <v>0</v>
      </c>
      <c r="R109" s="98">
        <v>0</v>
      </c>
      <c r="S109" s="24">
        <v>0</v>
      </c>
      <c r="T109" s="102">
        <v>0</v>
      </c>
      <c r="U109" s="23">
        <v>0</v>
      </c>
      <c r="V109" s="23"/>
      <c r="W109" s="88"/>
      <c r="X109" s="81"/>
      <c r="Y109" s="81"/>
      <c r="Z109" s="89"/>
      <c r="AA109" s="23"/>
      <c r="AB109" s="102"/>
      <c r="AC109" s="23"/>
      <c r="AD109" s="25"/>
      <c r="AE109" s="24"/>
      <c r="AF109" s="102"/>
      <c r="AG109" s="23"/>
      <c r="AH109" s="25"/>
      <c r="AI109" s="24"/>
      <c r="AJ109" s="102"/>
      <c r="AK109" s="23"/>
      <c r="AL109" s="25"/>
      <c r="AM109" s="24"/>
      <c r="AN109" s="102"/>
      <c r="AO109" s="23"/>
      <c r="AP109" s="25"/>
      <c r="AQ109" s="24"/>
      <c r="AR109" s="102"/>
      <c r="AS109" s="23"/>
      <c r="AT109" s="25"/>
      <c r="AU109" s="24"/>
      <c r="AV109" s="102"/>
      <c r="AW109" s="23"/>
      <c r="AX109" s="25"/>
      <c r="AY109" s="24"/>
      <c r="AZ109" s="102"/>
      <c r="BA109" s="23"/>
      <c r="BB109" s="25"/>
      <c r="BC109" s="24"/>
      <c r="BD109" s="102"/>
      <c r="BE109" s="23"/>
      <c r="BF109" s="25"/>
      <c r="BG109" s="24"/>
      <c r="BH109" s="102"/>
      <c r="BI109" s="23"/>
      <c r="BJ109" s="25"/>
    </row>
    <row r="110" spans="2:62" x14ac:dyDescent="0.45">
      <c r="B110" s="31" t="s">
        <v>136</v>
      </c>
      <c r="C110" s="24"/>
      <c r="D110" s="23"/>
      <c r="E110" s="23"/>
      <c r="F110" s="25"/>
      <c r="G110" s="23"/>
      <c r="H110" s="23"/>
      <c r="I110" s="23"/>
      <c r="J110" s="23"/>
      <c r="K110" s="88">
        <v>8</v>
      </c>
      <c r="L110" s="98">
        <v>0</v>
      </c>
      <c r="M110" s="81">
        <v>1</v>
      </c>
      <c r="N110" s="89">
        <v>15</v>
      </c>
      <c r="O110" s="81">
        <v>20</v>
      </c>
      <c r="P110" s="81">
        <v>22</v>
      </c>
      <c r="Q110" s="81">
        <v>19</v>
      </c>
      <c r="R110" s="81">
        <v>72</v>
      </c>
      <c r="S110" s="24">
        <v>21</v>
      </c>
      <c r="T110" s="102">
        <v>0</v>
      </c>
      <c r="U110" s="23">
        <v>1</v>
      </c>
      <c r="V110" s="23">
        <v>9</v>
      </c>
      <c r="W110" s="88"/>
      <c r="X110" s="81"/>
      <c r="Y110" s="81"/>
      <c r="Z110" s="89"/>
      <c r="AA110" s="23"/>
      <c r="AB110" s="102"/>
      <c r="AC110" s="23"/>
      <c r="AD110" s="25"/>
      <c r="AE110" s="24"/>
      <c r="AF110" s="102"/>
      <c r="AG110" s="23"/>
      <c r="AH110" s="25"/>
      <c r="AI110" s="24"/>
      <c r="AJ110" s="102"/>
      <c r="AK110" s="23"/>
      <c r="AL110" s="25"/>
      <c r="AM110" s="24"/>
      <c r="AN110" s="102"/>
      <c r="AO110" s="23"/>
      <c r="AP110" s="25"/>
      <c r="AQ110" s="24"/>
      <c r="AR110" s="102"/>
      <c r="AS110" s="23"/>
      <c r="AT110" s="25"/>
      <c r="AU110" s="24"/>
      <c r="AV110" s="102"/>
      <c r="AW110" s="23"/>
      <c r="AX110" s="25"/>
      <c r="AY110" s="24"/>
      <c r="AZ110" s="102"/>
      <c r="BA110" s="23"/>
      <c r="BB110" s="25"/>
      <c r="BC110" s="24"/>
      <c r="BD110" s="102"/>
      <c r="BE110" s="23"/>
      <c r="BF110" s="25"/>
      <c r="BG110" s="24"/>
      <c r="BH110" s="102"/>
      <c r="BI110" s="23"/>
      <c r="BJ110" s="25"/>
    </row>
    <row r="111" spans="2:62" x14ac:dyDescent="0.45">
      <c r="B111" s="31" t="s">
        <v>137</v>
      </c>
      <c r="C111" s="24"/>
      <c r="D111" s="23"/>
      <c r="E111" s="23"/>
      <c r="F111" s="25"/>
      <c r="G111" s="23"/>
      <c r="H111" s="23"/>
      <c r="I111" s="23"/>
      <c r="J111" s="23"/>
      <c r="K111" s="97">
        <v>0</v>
      </c>
      <c r="L111" s="98">
        <v>0</v>
      </c>
      <c r="M111" s="81">
        <v>1</v>
      </c>
      <c r="N111" s="133">
        <v>0</v>
      </c>
      <c r="O111" s="98">
        <v>0</v>
      </c>
      <c r="P111" s="81">
        <v>4</v>
      </c>
      <c r="Q111" s="81">
        <v>1</v>
      </c>
      <c r="R111" s="81">
        <v>5</v>
      </c>
      <c r="S111" s="24">
        <v>0</v>
      </c>
      <c r="T111" s="102">
        <v>0</v>
      </c>
      <c r="U111" s="23">
        <v>0</v>
      </c>
      <c r="V111" s="23"/>
      <c r="W111" s="88"/>
      <c r="X111" s="81"/>
      <c r="Y111" s="81"/>
      <c r="Z111" s="89"/>
      <c r="AA111" s="23"/>
      <c r="AB111" s="102"/>
      <c r="AC111" s="23"/>
      <c r="AD111" s="25"/>
      <c r="AE111" s="24"/>
      <c r="AF111" s="102"/>
      <c r="AG111" s="23"/>
      <c r="AH111" s="25"/>
      <c r="AI111" s="24"/>
      <c r="AJ111" s="102"/>
      <c r="AK111" s="23"/>
      <c r="AL111" s="25"/>
      <c r="AM111" s="24"/>
      <c r="AN111" s="102"/>
      <c r="AO111" s="23"/>
      <c r="AP111" s="25"/>
      <c r="AQ111" s="24"/>
      <c r="AR111" s="102"/>
      <c r="AS111" s="23"/>
      <c r="AT111" s="25"/>
      <c r="AU111" s="24"/>
      <c r="AV111" s="102"/>
      <c r="AW111" s="23"/>
      <c r="AX111" s="25"/>
      <c r="AY111" s="24"/>
      <c r="AZ111" s="102"/>
      <c r="BA111" s="23"/>
      <c r="BB111" s="25"/>
      <c r="BC111" s="24"/>
      <c r="BD111" s="102"/>
      <c r="BE111" s="23"/>
      <c r="BF111" s="25"/>
      <c r="BG111" s="24"/>
      <c r="BH111" s="102"/>
      <c r="BI111" s="23"/>
      <c r="BJ111" s="25"/>
    </row>
    <row r="112" spans="2:62" x14ac:dyDescent="0.45">
      <c r="B112" s="31"/>
      <c r="C112" s="24"/>
      <c r="D112" s="23"/>
      <c r="E112" s="23"/>
      <c r="F112" s="25"/>
      <c r="G112" s="23"/>
      <c r="H112" s="23"/>
      <c r="I112" s="23"/>
      <c r="J112" s="23"/>
      <c r="K112" s="88"/>
      <c r="L112" s="81"/>
      <c r="M112" s="81"/>
      <c r="N112" s="89"/>
      <c r="O112" s="81"/>
      <c r="P112" s="81"/>
      <c r="Q112" s="81"/>
      <c r="R112" s="81"/>
      <c r="S112" s="24"/>
      <c r="T112" s="102"/>
      <c r="U112" s="23"/>
      <c r="V112" s="23"/>
      <c r="W112" s="88"/>
      <c r="X112" s="81"/>
      <c r="Y112" s="81"/>
      <c r="Z112" s="89"/>
      <c r="AA112" s="23"/>
      <c r="AB112" s="102"/>
      <c r="AC112" s="23"/>
      <c r="AD112" s="25"/>
      <c r="AE112" s="24"/>
      <c r="AF112" s="102"/>
      <c r="AG112" s="23"/>
      <c r="AH112" s="25"/>
      <c r="AI112" s="24"/>
      <c r="AJ112" s="102"/>
      <c r="AK112" s="23"/>
      <c r="AL112" s="25"/>
      <c r="AM112" s="24"/>
      <c r="AN112" s="102"/>
      <c r="AO112" s="23"/>
      <c r="AP112" s="25"/>
      <c r="AQ112" s="24"/>
      <c r="AR112" s="102"/>
      <c r="AS112" s="23"/>
      <c r="AT112" s="25"/>
      <c r="AU112" s="24"/>
      <c r="AV112" s="102"/>
      <c r="AW112" s="23"/>
      <c r="AX112" s="25"/>
      <c r="AY112" s="24"/>
      <c r="AZ112" s="102"/>
      <c r="BA112" s="23"/>
      <c r="BB112" s="25"/>
      <c r="BC112" s="24"/>
      <c r="BD112" s="102"/>
      <c r="BE112" s="23"/>
      <c r="BF112" s="25"/>
      <c r="BG112" s="24"/>
      <c r="BH112" s="102"/>
      <c r="BI112" s="23"/>
      <c r="BJ112" s="25"/>
    </row>
    <row r="113" spans="2:62" s="7" customFormat="1" x14ac:dyDescent="0.45">
      <c r="B113" s="73" t="s">
        <v>142</v>
      </c>
      <c r="C113" s="20"/>
      <c r="D113" s="19"/>
      <c r="E113" s="19"/>
      <c r="F113" s="21"/>
      <c r="G113" s="19"/>
      <c r="H113" s="19"/>
      <c r="I113" s="19"/>
      <c r="J113" s="19"/>
      <c r="K113" s="86">
        <f>SUM(K114:K118)</f>
        <v>189</v>
      </c>
      <c r="L113" s="80">
        <f t="shared" ref="L113" si="80">SUM(L114:L118)</f>
        <v>99</v>
      </c>
      <c r="M113" s="80">
        <f t="shared" ref="M113" si="81">SUM(M114:M118)</f>
        <v>89</v>
      </c>
      <c r="N113" s="87">
        <f t="shared" ref="N113" si="82">SUM(N114:N118)</f>
        <v>48</v>
      </c>
      <c r="O113" s="80">
        <f>SUM(O114:O118)</f>
        <v>49</v>
      </c>
      <c r="P113" s="80">
        <f t="shared" ref="P113:Z113" si="83">SUM(P114:P118)</f>
        <v>51</v>
      </c>
      <c r="Q113" s="80">
        <f>SUM(Q114:Q118)</f>
        <v>70</v>
      </c>
      <c r="R113" s="80">
        <f t="shared" si="83"/>
        <v>72</v>
      </c>
      <c r="S113" s="86">
        <f>SUM(S114:S118)</f>
        <v>48</v>
      </c>
      <c r="T113" s="99">
        <f t="shared" si="83"/>
        <v>0</v>
      </c>
      <c r="U113" s="99">
        <f t="shared" si="83"/>
        <v>0</v>
      </c>
      <c r="V113" s="80">
        <f t="shared" si="83"/>
        <v>24</v>
      </c>
      <c r="W113" s="86">
        <f>SUM(W114:W118)</f>
        <v>8</v>
      </c>
      <c r="X113" s="80">
        <f t="shared" si="83"/>
        <v>0</v>
      </c>
      <c r="Y113" s="80">
        <f t="shared" si="83"/>
        <v>0</v>
      </c>
      <c r="Z113" s="87">
        <f t="shared" si="83"/>
        <v>0</v>
      </c>
      <c r="AA113" s="80"/>
      <c r="AB113" s="99"/>
      <c r="AC113" s="99"/>
      <c r="AD113" s="87"/>
      <c r="AE113" s="86"/>
      <c r="AF113" s="99"/>
      <c r="AG113" s="99"/>
      <c r="AH113" s="87"/>
      <c r="AI113" s="86"/>
      <c r="AJ113" s="99"/>
      <c r="AK113" s="99"/>
      <c r="AL113" s="87"/>
      <c r="AM113" s="86"/>
      <c r="AN113" s="99"/>
      <c r="AO113" s="99"/>
      <c r="AP113" s="87"/>
      <c r="AQ113" s="86"/>
      <c r="AR113" s="99"/>
      <c r="AS113" s="99"/>
      <c r="AT113" s="87"/>
      <c r="AU113" s="86"/>
      <c r="AV113" s="99"/>
      <c r="AW113" s="99"/>
      <c r="AX113" s="87"/>
      <c r="AY113" s="86"/>
      <c r="AZ113" s="99"/>
      <c r="BA113" s="99"/>
      <c r="BB113" s="87"/>
      <c r="BC113" s="86"/>
      <c r="BD113" s="99"/>
      <c r="BE113" s="99"/>
      <c r="BF113" s="87"/>
      <c r="BG113" s="86"/>
      <c r="BH113" s="99"/>
      <c r="BI113" s="99"/>
      <c r="BJ113" s="87"/>
    </row>
    <row r="114" spans="2:62" x14ac:dyDescent="0.45">
      <c r="B114" s="31" t="s">
        <v>143</v>
      </c>
      <c r="C114" s="24"/>
      <c r="D114" s="23"/>
      <c r="E114" s="23"/>
      <c r="F114" s="25"/>
      <c r="G114" s="23"/>
      <c r="H114" s="23"/>
      <c r="I114" s="23"/>
      <c r="J114" s="23"/>
      <c r="K114" s="88">
        <v>42</v>
      </c>
      <c r="L114" s="81">
        <v>6</v>
      </c>
      <c r="M114" s="81">
        <v>29</v>
      </c>
      <c r="N114" s="89">
        <v>2</v>
      </c>
      <c r="O114" s="98">
        <v>0</v>
      </c>
      <c r="P114" s="81">
        <v>3</v>
      </c>
      <c r="Q114" s="98">
        <v>0</v>
      </c>
      <c r="R114" s="81">
        <v>5</v>
      </c>
      <c r="S114" s="24">
        <v>0</v>
      </c>
      <c r="T114" s="102">
        <v>0</v>
      </c>
      <c r="U114" s="102">
        <v>0</v>
      </c>
      <c r="V114" s="23"/>
      <c r="W114" s="88"/>
      <c r="X114" s="81"/>
      <c r="Y114" s="81"/>
      <c r="Z114" s="89"/>
      <c r="AA114" s="23"/>
      <c r="AB114" s="102"/>
      <c r="AC114" s="102"/>
      <c r="AD114" s="25"/>
      <c r="AE114" s="24"/>
      <c r="AF114" s="102"/>
      <c r="AG114" s="102"/>
      <c r="AH114" s="25"/>
      <c r="AI114" s="24"/>
      <c r="AJ114" s="102"/>
      <c r="AK114" s="102"/>
      <c r="AL114" s="25"/>
      <c r="AM114" s="24"/>
      <c r="AN114" s="102"/>
      <c r="AO114" s="102"/>
      <c r="AP114" s="25"/>
      <c r="AQ114" s="24"/>
      <c r="AR114" s="102"/>
      <c r="AS114" s="102"/>
      <c r="AT114" s="25"/>
      <c r="AU114" s="24"/>
      <c r="AV114" s="102"/>
      <c r="AW114" s="102"/>
      <c r="AX114" s="25"/>
      <c r="AY114" s="24"/>
      <c r="AZ114" s="102"/>
      <c r="BA114" s="102"/>
      <c r="BB114" s="25"/>
      <c r="BC114" s="24"/>
      <c r="BD114" s="102"/>
      <c r="BE114" s="102"/>
      <c r="BF114" s="25"/>
      <c r="BG114" s="24"/>
      <c r="BH114" s="102"/>
      <c r="BI114" s="102"/>
      <c r="BJ114" s="25"/>
    </row>
    <row r="115" spans="2:62" x14ac:dyDescent="0.45">
      <c r="B115" s="31" t="s">
        <v>144</v>
      </c>
      <c r="C115" s="24"/>
      <c r="D115" s="23"/>
      <c r="E115" s="23"/>
      <c r="F115" s="25"/>
      <c r="G115" s="23"/>
      <c r="H115" s="23"/>
      <c r="I115" s="23"/>
      <c r="J115" s="23"/>
      <c r="K115" s="88">
        <v>57</v>
      </c>
      <c r="L115" s="81">
        <v>2</v>
      </c>
      <c r="M115" s="81">
        <v>7</v>
      </c>
      <c r="N115" s="133">
        <v>0</v>
      </c>
      <c r="O115" s="98">
        <v>0</v>
      </c>
      <c r="P115" s="98">
        <v>0</v>
      </c>
      <c r="Q115" s="81">
        <v>2</v>
      </c>
      <c r="R115" s="81">
        <v>3</v>
      </c>
      <c r="S115" s="24">
        <v>0</v>
      </c>
      <c r="T115" s="102">
        <v>0</v>
      </c>
      <c r="U115" s="102">
        <v>0</v>
      </c>
      <c r="V115" s="23"/>
      <c r="W115" s="88"/>
      <c r="X115" s="81"/>
      <c r="Y115" s="81"/>
      <c r="Z115" s="89"/>
      <c r="AA115" s="23"/>
      <c r="AB115" s="102"/>
      <c r="AC115" s="102"/>
      <c r="AD115" s="25"/>
      <c r="AE115" s="24"/>
      <c r="AF115" s="102"/>
      <c r="AG115" s="102"/>
      <c r="AH115" s="25"/>
      <c r="AI115" s="24"/>
      <c r="AJ115" s="102"/>
      <c r="AK115" s="102"/>
      <c r="AL115" s="25"/>
      <c r="AM115" s="24"/>
      <c r="AN115" s="102"/>
      <c r="AO115" s="102"/>
      <c r="AP115" s="25"/>
      <c r="AQ115" s="24"/>
      <c r="AR115" s="102"/>
      <c r="AS115" s="102"/>
      <c r="AT115" s="25"/>
      <c r="AU115" s="24"/>
      <c r="AV115" s="102"/>
      <c r="AW115" s="102"/>
      <c r="AX115" s="25"/>
      <c r="AY115" s="24"/>
      <c r="AZ115" s="102"/>
      <c r="BA115" s="102"/>
      <c r="BB115" s="25"/>
      <c r="BC115" s="24"/>
      <c r="BD115" s="102"/>
      <c r="BE115" s="102"/>
      <c r="BF115" s="25"/>
      <c r="BG115" s="24"/>
      <c r="BH115" s="102"/>
      <c r="BI115" s="102"/>
      <c r="BJ115" s="25"/>
    </row>
    <row r="116" spans="2:62" x14ac:dyDescent="0.45">
      <c r="B116" s="31" t="s">
        <v>145</v>
      </c>
      <c r="C116" s="24"/>
      <c r="D116" s="23"/>
      <c r="E116" s="23"/>
      <c r="F116" s="25"/>
      <c r="G116" s="23"/>
      <c r="H116" s="23"/>
      <c r="I116" s="23"/>
      <c r="J116" s="23"/>
      <c r="K116" s="88">
        <v>2</v>
      </c>
      <c r="L116" s="81">
        <v>1</v>
      </c>
      <c r="M116" s="81">
        <v>4</v>
      </c>
      <c r="N116" s="133">
        <v>0</v>
      </c>
      <c r="O116" s="98">
        <v>0</v>
      </c>
      <c r="P116" s="98">
        <v>0</v>
      </c>
      <c r="Q116" s="98">
        <v>0</v>
      </c>
      <c r="R116" s="81">
        <v>2</v>
      </c>
      <c r="S116" s="24">
        <v>0</v>
      </c>
      <c r="T116" s="102">
        <v>0</v>
      </c>
      <c r="U116" s="102">
        <v>0</v>
      </c>
      <c r="V116" s="23"/>
      <c r="W116" s="88"/>
      <c r="X116" s="81"/>
      <c r="Y116" s="81"/>
      <c r="Z116" s="89"/>
      <c r="AA116" s="23"/>
      <c r="AB116" s="102"/>
      <c r="AC116" s="102"/>
      <c r="AD116" s="25"/>
      <c r="AE116" s="24"/>
      <c r="AF116" s="102"/>
      <c r="AG116" s="102"/>
      <c r="AH116" s="25"/>
      <c r="AI116" s="24"/>
      <c r="AJ116" s="102"/>
      <c r="AK116" s="102"/>
      <c r="AL116" s="25"/>
      <c r="AM116" s="24"/>
      <c r="AN116" s="102"/>
      <c r="AO116" s="102"/>
      <c r="AP116" s="25"/>
      <c r="AQ116" s="24"/>
      <c r="AR116" s="102"/>
      <c r="AS116" s="102"/>
      <c r="AT116" s="25"/>
      <c r="AU116" s="24"/>
      <c r="AV116" s="102"/>
      <c r="AW116" s="102"/>
      <c r="AX116" s="25"/>
      <c r="AY116" s="24"/>
      <c r="AZ116" s="102"/>
      <c r="BA116" s="102"/>
      <c r="BB116" s="25"/>
      <c r="BC116" s="24"/>
      <c r="BD116" s="102"/>
      <c r="BE116" s="102"/>
      <c r="BF116" s="25"/>
      <c r="BG116" s="24"/>
      <c r="BH116" s="102"/>
      <c r="BI116" s="102"/>
      <c r="BJ116" s="25"/>
    </row>
    <row r="117" spans="2:62" x14ac:dyDescent="0.45">
      <c r="B117" s="31" t="s">
        <v>146</v>
      </c>
      <c r="C117" s="24"/>
      <c r="D117" s="23"/>
      <c r="E117" s="23"/>
      <c r="F117" s="25"/>
      <c r="G117" s="23"/>
      <c r="H117" s="23"/>
      <c r="I117" s="23"/>
      <c r="J117" s="23"/>
      <c r="K117" s="88">
        <v>88</v>
      </c>
      <c r="L117" s="81">
        <v>90</v>
      </c>
      <c r="M117" s="81">
        <v>49</v>
      </c>
      <c r="N117" s="89">
        <v>46</v>
      </c>
      <c r="O117" s="81">
        <v>49</v>
      </c>
      <c r="P117" s="81">
        <v>45</v>
      </c>
      <c r="Q117" s="81">
        <v>59</v>
      </c>
      <c r="R117" s="81">
        <v>57</v>
      </c>
      <c r="S117" s="24">
        <v>48</v>
      </c>
      <c r="T117" s="102">
        <v>0</v>
      </c>
      <c r="U117" s="102">
        <v>0</v>
      </c>
      <c r="V117" s="23">
        <v>24</v>
      </c>
      <c r="W117" s="88">
        <v>8</v>
      </c>
      <c r="X117" s="81"/>
      <c r="Y117" s="81"/>
      <c r="Z117" s="89"/>
      <c r="AA117" s="23"/>
      <c r="AB117" s="102"/>
      <c r="AC117" s="102"/>
      <c r="AD117" s="25"/>
      <c r="AE117" s="24"/>
      <c r="AF117" s="102"/>
      <c r="AG117" s="102"/>
      <c r="AH117" s="25"/>
      <c r="AI117" s="24"/>
      <c r="AJ117" s="102"/>
      <c r="AK117" s="102"/>
      <c r="AL117" s="25"/>
      <c r="AM117" s="24"/>
      <c r="AN117" s="102"/>
      <c r="AO117" s="102"/>
      <c r="AP117" s="25"/>
      <c r="AQ117" s="24"/>
      <c r="AR117" s="102"/>
      <c r="AS117" s="102"/>
      <c r="AT117" s="25"/>
      <c r="AU117" s="24"/>
      <c r="AV117" s="102"/>
      <c r="AW117" s="102"/>
      <c r="AX117" s="25"/>
      <c r="AY117" s="24"/>
      <c r="AZ117" s="102"/>
      <c r="BA117" s="102"/>
      <c r="BB117" s="25"/>
      <c r="BC117" s="24"/>
      <c r="BD117" s="102"/>
      <c r="BE117" s="102"/>
      <c r="BF117" s="25"/>
      <c r="BG117" s="24"/>
      <c r="BH117" s="102"/>
      <c r="BI117" s="102"/>
      <c r="BJ117" s="25"/>
    </row>
    <row r="118" spans="2:62" x14ac:dyDescent="0.45">
      <c r="B118" s="31" t="s">
        <v>147</v>
      </c>
      <c r="C118" s="24"/>
      <c r="D118" s="23"/>
      <c r="E118" s="23"/>
      <c r="F118" s="25"/>
      <c r="G118" s="23"/>
      <c r="H118" s="23"/>
      <c r="I118" s="23"/>
      <c r="J118" s="23"/>
      <c r="K118" s="97">
        <v>0</v>
      </c>
      <c r="L118" s="98">
        <v>0</v>
      </c>
      <c r="M118" s="98">
        <v>0</v>
      </c>
      <c r="N118" s="133">
        <v>0</v>
      </c>
      <c r="O118" s="98">
        <v>0</v>
      </c>
      <c r="P118" s="81">
        <v>3</v>
      </c>
      <c r="Q118" s="81">
        <v>9</v>
      </c>
      <c r="R118" s="81">
        <v>5</v>
      </c>
      <c r="S118" s="24">
        <v>0</v>
      </c>
      <c r="T118" s="102">
        <v>0</v>
      </c>
      <c r="U118" s="102">
        <v>0</v>
      </c>
      <c r="V118" s="23"/>
      <c r="W118" s="88"/>
      <c r="X118" s="81"/>
      <c r="Y118" s="81"/>
      <c r="Z118" s="89"/>
      <c r="AA118" s="23"/>
      <c r="AB118" s="102"/>
      <c r="AC118" s="102"/>
      <c r="AD118" s="25"/>
      <c r="AE118" s="24"/>
      <c r="AF118" s="102"/>
      <c r="AG118" s="102"/>
      <c r="AH118" s="25"/>
      <c r="AI118" s="24"/>
      <c r="AJ118" s="102"/>
      <c r="AK118" s="102"/>
      <c r="AL118" s="25"/>
      <c r="AM118" s="24"/>
      <c r="AN118" s="102"/>
      <c r="AO118" s="102"/>
      <c r="AP118" s="25"/>
      <c r="AQ118" s="24"/>
      <c r="AR118" s="102"/>
      <c r="AS118" s="102"/>
      <c r="AT118" s="25"/>
      <c r="AU118" s="24"/>
      <c r="AV118" s="102"/>
      <c r="AW118" s="102"/>
      <c r="AX118" s="25"/>
      <c r="AY118" s="24"/>
      <c r="AZ118" s="102"/>
      <c r="BA118" s="102"/>
      <c r="BB118" s="25"/>
      <c r="BC118" s="24"/>
      <c r="BD118" s="102"/>
      <c r="BE118" s="102"/>
      <c r="BF118" s="25"/>
      <c r="BG118" s="24"/>
      <c r="BH118" s="102"/>
      <c r="BI118" s="102"/>
      <c r="BJ118" s="25"/>
    </row>
    <row r="119" spans="2:62" x14ac:dyDescent="0.45">
      <c r="B119" s="47"/>
      <c r="C119" s="24"/>
      <c r="D119" s="23"/>
      <c r="E119" s="23"/>
      <c r="F119" s="25"/>
      <c r="G119" s="23"/>
      <c r="H119" s="23"/>
      <c r="I119" s="23"/>
      <c r="J119" s="23"/>
      <c r="K119" s="88"/>
      <c r="L119" s="81"/>
      <c r="M119" s="81"/>
      <c r="N119" s="89"/>
      <c r="O119" s="81"/>
      <c r="P119" s="81"/>
      <c r="Q119" s="81"/>
      <c r="R119" s="81"/>
      <c r="S119" s="24"/>
      <c r="T119" s="102"/>
      <c r="U119" s="23"/>
      <c r="V119" s="23"/>
      <c r="W119" s="88"/>
      <c r="X119" s="81"/>
      <c r="Y119" s="81"/>
      <c r="Z119" s="89"/>
      <c r="AA119" s="23"/>
      <c r="AB119" s="102"/>
      <c r="AC119" s="23"/>
      <c r="AD119" s="25"/>
      <c r="AE119" s="24"/>
      <c r="AF119" s="102"/>
      <c r="AG119" s="23"/>
      <c r="AH119" s="25"/>
      <c r="AI119" s="24"/>
      <c r="AJ119" s="102"/>
      <c r="AK119" s="23"/>
      <c r="AL119" s="25"/>
      <c r="AM119" s="24"/>
      <c r="AN119" s="102"/>
      <c r="AO119" s="23"/>
      <c r="AP119" s="25"/>
      <c r="AQ119" s="24"/>
      <c r="AR119" s="102"/>
      <c r="AS119" s="23"/>
      <c r="AT119" s="25"/>
      <c r="AU119" s="24"/>
      <c r="AV119" s="102"/>
      <c r="AW119" s="23"/>
      <c r="AX119" s="25"/>
      <c r="AY119" s="24"/>
      <c r="AZ119" s="102"/>
      <c r="BA119" s="23"/>
      <c r="BB119" s="25"/>
      <c r="BC119" s="24"/>
      <c r="BD119" s="102"/>
      <c r="BE119" s="23"/>
      <c r="BF119" s="25"/>
      <c r="BG119" s="24"/>
      <c r="BH119" s="102"/>
      <c r="BI119" s="23"/>
      <c r="BJ119" s="25"/>
    </row>
    <row r="120" spans="2:62" s="7" customFormat="1" x14ac:dyDescent="0.45">
      <c r="B120" s="72" t="s">
        <v>150</v>
      </c>
      <c r="C120" s="20"/>
      <c r="D120" s="19"/>
      <c r="E120" s="19"/>
      <c r="F120" s="21"/>
      <c r="G120" s="19"/>
      <c r="H120" s="19"/>
      <c r="I120" s="19"/>
      <c r="J120" s="19"/>
      <c r="K120" s="86">
        <f>SUM(K121:K134)</f>
        <v>53</v>
      </c>
      <c r="L120" s="80">
        <f t="shared" ref="L120" si="84">SUM(L121:L134)</f>
        <v>120</v>
      </c>
      <c r="M120" s="80">
        <f t="shared" ref="M120" si="85">SUM(M121:M134)</f>
        <v>31</v>
      </c>
      <c r="N120" s="87">
        <f t="shared" ref="N120" si="86">SUM(N121:N134)</f>
        <v>29</v>
      </c>
      <c r="O120" s="80">
        <f>SUM(O121:O134)</f>
        <v>26</v>
      </c>
      <c r="P120" s="80">
        <f t="shared" ref="P120:Z120" si="87">SUM(P121:P134)</f>
        <v>157</v>
      </c>
      <c r="Q120" s="80">
        <f t="shared" si="87"/>
        <v>77</v>
      </c>
      <c r="R120" s="80">
        <f t="shared" si="87"/>
        <v>71</v>
      </c>
      <c r="S120" s="86">
        <f t="shared" si="87"/>
        <v>57</v>
      </c>
      <c r="T120" s="99">
        <f>SUM(T121:T134)</f>
        <v>0</v>
      </c>
      <c r="U120" s="99">
        <f>SUM(U121:U134)</f>
        <v>0</v>
      </c>
      <c r="V120" s="80">
        <f t="shared" si="87"/>
        <v>7</v>
      </c>
      <c r="W120" s="86">
        <f t="shared" si="87"/>
        <v>6</v>
      </c>
      <c r="X120" s="80">
        <f>SUM(X121:X134)</f>
        <v>0</v>
      </c>
      <c r="Y120" s="80">
        <f>SUM(Y121:Y134)</f>
        <v>0</v>
      </c>
      <c r="Z120" s="87">
        <f t="shared" si="87"/>
        <v>0</v>
      </c>
      <c r="AA120" s="80"/>
      <c r="AB120" s="99"/>
      <c r="AC120" s="99"/>
      <c r="AD120" s="87"/>
      <c r="AE120" s="86"/>
      <c r="AF120" s="99"/>
      <c r="AG120" s="99"/>
      <c r="AH120" s="87"/>
      <c r="AI120" s="86"/>
      <c r="AJ120" s="99"/>
      <c r="AK120" s="99"/>
      <c r="AL120" s="87"/>
      <c r="AM120" s="86"/>
      <c r="AN120" s="99"/>
      <c r="AO120" s="99"/>
      <c r="AP120" s="87"/>
      <c r="AQ120" s="86"/>
      <c r="AR120" s="99"/>
      <c r="AS120" s="99"/>
      <c r="AT120" s="87"/>
      <c r="AU120" s="86"/>
      <c r="AV120" s="99"/>
      <c r="AW120" s="99"/>
      <c r="AX120" s="87"/>
      <c r="AY120" s="86"/>
      <c r="AZ120" s="99"/>
      <c r="BA120" s="99"/>
      <c r="BB120" s="87"/>
      <c r="BC120" s="86"/>
      <c r="BD120" s="99"/>
      <c r="BE120" s="99"/>
      <c r="BF120" s="87"/>
      <c r="BG120" s="86"/>
      <c r="BH120" s="99"/>
      <c r="BI120" s="99"/>
      <c r="BJ120" s="87"/>
    </row>
    <row r="121" spans="2:62" x14ac:dyDescent="0.45">
      <c r="B121" s="31" t="s">
        <v>151</v>
      </c>
      <c r="C121" s="24"/>
      <c r="D121" s="23"/>
      <c r="E121" s="23"/>
      <c r="F121" s="25"/>
      <c r="G121" s="23"/>
      <c r="H121" s="23"/>
      <c r="I121" s="23"/>
      <c r="J121" s="23"/>
      <c r="K121" s="97">
        <v>0</v>
      </c>
      <c r="L121" s="98">
        <v>0</v>
      </c>
      <c r="M121" s="98">
        <v>0</v>
      </c>
      <c r="N121" s="133">
        <v>0</v>
      </c>
      <c r="O121" s="98">
        <v>0</v>
      </c>
      <c r="P121" s="81">
        <v>5</v>
      </c>
      <c r="Q121" s="98">
        <v>0</v>
      </c>
      <c r="R121" s="81">
        <v>3</v>
      </c>
      <c r="S121" s="24">
        <v>0</v>
      </c>
      <c r="T121" s="102">
        <v>0</v>
      </c>
      <c r="U121" s="102">
        <v>0</v>
      </c>
      <c r="V121" s="23"/>
      <c r="W121" s="88"/>
      <c r="X121" s="81"/>
      <c r="Y121" s="81"/>
      <c r="Z121" s="89"/>
      <c r="AA121" s="23"/>
      <c r="AB121" s="102"/>
      <c r="AC121" s="102"/>
      <c r="AD121" s="25"/>
      <c r="AE121" s="24"/>
      <c r="AF121" s="102"/>
      <c r="AG121" s="102"/>
      <c r="AH121" s="25"/>
      <c r="AI121" s="24"/>
      <c r="AJ121" s="102"/>
      <c r="AK121" s="102"/>
      <c r="AL121" s="25"/>
      <c r="AM121" s="24"/>
      <c r="AN121" s="102"/>
      <c r="AO121" s="102"/>
      <c r="AP121" s="25"/>
      <c r="AQ121" s="24"/>
      <c r="AR121" s="102"/>
      <c r="AS121" s="102"/>
      <c r="AT121" s="25"/>
      <c r="AU121" s="24"/>
      <c r="AV121" s="102"/>
      <c r="AW121" s="102"/>
      <c r="AX121" s="25"/>
      <c r="AY121" s="24"/>
      <c r="AZ121" s="102"/>
      <c r="BA121" s="102"/>
      <c r="BB121" s="25"/>
      <c r="BC121" s="24"/>
      <c r="BD121" s="102"/>
      <c r="BE121" s="102"/>
      <c r="BF121" s="25"/>
      <c r="BG121" s="24"/>
      <c r="BH121" s="102"/>
      <c r="BI121" s="102"/>
      <c r="BJ121" s="25"/>
    </row>
    <row r="122" spans="2:62" x14ac:dyDescent="0.45">
      <c r="B122" s="31" t="s">
        <v>152</v>
      </c>
      <c r="C122" s="24"/>
      <c r="D122" s="23"/>
      <c r="E122" s="23"/>
      <c r="F122" s="25"/>
      <c r="G122" s="23"/>
      <c r="H122" s="23"/>
      <c r="I122" s="23"/>
      <c r="J122" s="23"/>
      <c r="K122" s="97">
        <v>0</v>
      </c>
      <c r="L122" s="98">
        <v>0</v>
      </c>
      <c r="M122" s="98">
        <v>0</v>
      </c>
      <c r="N122" s="133">
        <v>0</v>
      </c>
      <c r="O122" s="98">
        <v>0</v>
      </c>
      <c r="P122" s="81">
        <v>3</v>
      </c>
      <c r="Q122" s="98">
        <v>0</v>
      </c>
      <c r="R122" s="98">
        <v>0</v>
      </c>
      <c r="S122" s="24">
        <v>1</v>
      </c>
      <c r="T122" s="102">
        <v>0</v>
      </c>
      <c r="U122" s="102">
        <v>0</v>
      </c>
      <c r="V122" s="23"/>
      <c r="W122" s="88"/>
      <c r="X122" s="81"/>
      <c r="Y122" s="81"/>
      <c r="Z122" s="89"/>
      <c r="AA122" s="23"/>
      <c r="AB122" s="102"/>
      <c r="AC122" s="102"/>
      <c r="AD122" s="25"/>
      <c r="AE122" s="24"/>
      <c r="AF122" s="102"/>
      <c r="AG122" s="102"/>
      <c r="AH122" s="25"/>
      <c r="AI122" s="24"/>
      <c r="AJ122" s="102"/>
      <c r="AK122" s="102"/>
      <c r="AL122" s="25"/>
      <c r="AM122" s="24"/>
      <c r="AN122" s="102"/>
      <c r="AO122" s="102"/>
      <c r="AP122" s="25"/>
      <c r="AQ122" s="24"/>
      <c r="AR122" s="102"/>
      <c r="AS122" s="102"/>
      <c r="AT122" s="25"/>
      <c r="AU122" s="24"/>
      <c r="AV122" s="102"/>
      <c r="AW122" s="102"/>
      <c r="AX122" s="25"/>
      <c r="AY122" s="24"/>
      <c r="AZ122" s="102"/>
      <c r="BA122" s="102"/>
      <c r="BB122" s="25"/>
      <c r="BC122" s="24"/>
      <c r="BD122" s="102"/>
      <c r="BE122" s="102"/>
      <c r="BF122" s="25"/>
      <c r="BG122" s="24"/>
      <c r="BH122" s="102"/>
      <c r="BI122" s="102"/>
      <c r="BJ122" s="25"/>
    </row>
    <row r="123" spans="2:62" x14ac:dyDescent="0.45">
      <c r="B123" s="31" t="s">
        <v>310</v>
      </c>
      <c r="C123" s="24"/>
      <c r="D123" s="23"/>
      <c r="E123" s="23"/>
      <c r="F123" s="25"/>
      <c r="G123" s="23"/>
      <c r="H123" s="23"/>
      <c r="I123" s="23"/>
      <c r="J123" s="23"/>
      <c r="K123" s="88">
        <v>1</v>
      </c>
      <c r="L123" s="81">
        <v>6</v>
      </c>
      <c r="M123" s="81">
        <v>1</v>
      </c>
      <c r="N123" s="89">
        <v>1</v>
      </c>
      <c r="O123" s="98">
        <v>0</v>
      </c>
      <c r="P123" s="98">
        <v>0</v>
      </c>
      <c r="Q123" s="98">
        <v>0</v>
      </c>
      <c r="R123" s="81">
        <v>1</v>
      </c>
      <c r="S123" s="24">
        <v>5</v>
      </c>
      <c r="T123" s="102">
        <v>0</v>
      </c>
      <c r="U123" s="102">
        <v>0</v>
      </c>
      <c r="V123" s="23"/>
      <c r="W123" s="88"/>
      <c r="X123" s="81"/>
      <c r="Y123" s="81"/>
      <c r="Z123" s="89"/>
      <c r="AA123" s="23"/>
      <c r="AB123" s="102"/>
      <c r="AC123" s="102"/>
      <c r="AD123" s="25"/>
      <c r="AE123" s="24"/>
      <c r="AF123" s="102"/>
      <c r="AG123" s="102"/>
      <c r="AH123" s="25"/>
      <c r="AI123" s="24"/>
      <c r="AJ123" s="102"/>
      <c r="AK123" s="102"/>
      <c r="AL123" s="25"/>
      <c r="AM123" s="24"/>
      <c r="AN123" s="102"/>
      <c r="AO123" s="102"/>
      <c r="AP123" s="25"/>
      <c r="AQ123" s="24"/>
      <c r="AR123" s="102"/>
      <c r="AS123" s="102"/>
      <c r="AT123" s="25"/>
      <c r="AU123" s="24"/>
      <c r="AV123" s="102"/>
      <c r="AW123" s="102"/>
      <c r="AX123" s="25"/>
      <c r="AY123" s="24"/>
      <c r="AZ123" s="102"/>
      <c r="BA123" s="102"/>
      <c r="BB123" s="25"/>
      <c r="BC123" s="24"/>
      <c r="BD123" s="102"/>
      <c r="BE123" s="102"/>
      <c r="BF123" s="25"/>
      <c r="BG123" s="24"/>
      <c r="BH123" s="102"/>
      <c r="BI123" s="102"/>
      <c r="BJ123" s="25"/>
    </row>
    <row r="124" spans="2:62" x14ac:dyDescent="0.45">
      <c r="B124" s="31" t="s">
        <v>154</v>
      </c>
      <c r="C124" s="24"/>
      <c r="D124" s="23"/>
      <c r="E124" s="23"/>
      <c r="F124" s="25"/>
      <c r="G124" s="23"/>
      <c r="H124" s="23"/>
      <c r="I124" s="23"/>
      <c r="J124" s="23"/>
      <c r="K124" s="97">
        <v>0</v>
      </c>
      <c r="L124" s="98">
        <v>0</v>
      </c>
      <c r="M124" s="98">
        <v>0</v>
      </c>
      <c r="N124" s="133">
        <v>0</v>
      </c>
      <c r="O124" s="98">
        <v>0</v>
      </c>
      <c r="P124" s="98">
        <v>0</v>
      </c>
      <c r="Q124" s="81">
        <v>5</v>
      </c>
      <c r="R124" s="81">
        <v>10</v>
      </c>
      <c r="S124" s="24">
        <v>0</v>
      </c>
      <c r="T124" s="102">
        <v>0</v>
      </c>
      <c r="U124" s="102">
        <v>0</v>
      </c>
      <c r="V124" s="23"/>
      <c r="W124" s="88">
        <v>2</v>
      </c>
      <c r="X124" s="81"/>
      <c r="Y124" s="81"/>
      <c r="Z124" s="89"/>
      <c r="AA124" s="23"/>
      <c r="AB124" s="102"/>
      <c r="AC124" s="102"/>
      <c r="AD124" s="25"/>
      <c r="AE124" s="24"/>
      <c r="AF124" s="102"/>
      <c r="AG124" s="102"/>
      <c r="AH124" s="25"/>
      <c r="AI124" s="24"/>
      <c r="AJ124" s="102"/>
      <c r="AK124" s="102"/>
      <c r="AL124" s="25"/>
      <c r="AM124" s="24"/>
      <c r="AN124" s="102"/>
      <c r="AO124" s="102"/>
      <c r="AP124" s="25"/>
      <c r="AQ124" s="24"/>
      <c r="AR124" s="102"/>
      <c r="AS124" s="102"/>
      <c r="AT124" s="25"/>
      <c r="AU124" s="24"/>
      <c r="AV124" s="102"/>
      <c r="AW124" s="102"/>
      <c r="AX124" s="25"/>
      <c r="AY124" s="24"/>
      <c r="AZ124" s="102"/>
      <c r="BA124" s="102"/>
      <c r="BB124" s="25"/>
      <c r="BC124" s="24"/>
      <c r="BD124" s="102"/>
      <c r="BE124" s="102"/>
      <c r="BF124" s="25"/>
      <c r="BG124" s="24"/>
      <c r="BH124" s="102"/>
      <c r="BI124" s="102"/>
      <c r="BJ124" s="25"/>
    </row>
    <row r="125" spans="2:62" x14ac:dyDescent="0.45">
      <c r="B125" s="31" t="s">
        <v>155</v>
      </c>
      <c r="C125" s="24"/>
      <c r="D125" s="23"/>
      <c r="E125" s="23"/>
      <c r="F125" s="25"/>
      <c r="G125" s="23"/>
      <c r="H125" s="23"/>
      <c r="I125" s="23"/>
      <c r="J125" s="23"/>
      <c r="K125" s="88">
        <v>13</v>
      </c>
      <c r="L125" s="81">
        <v>29</v>
      </c>
      <c r="M125" s="81">
        <v>12</v>
      </c>
      <c r="N125" s="89">
        <v>10</v>
      </c>
      <c r="O125" s="81">
        <v>2</v>
      </c>
      <c r="P125" s="81">
        <v>18</v>
      </c>
      <c r="Q125" s="81">
        <v>14</v>
      </c>
      <c r="R125" s="81">
        <v>20</v>
      </c>
      <c r="S125" s="24">
        <v>11</v>
      </c>
      <c r="T125" s="102">
        <v>0</v>
      </c>
      <c r="U125" s="102">
        <v>0</v>
      </c>
      <c r="V125" s="23"/>
      <c r="W125" s="88">
        <v>2</v>
      </c>
      <c r="X125" s="81"/>
      <c r="Y125" s="81"/>
      <c r="Z125" s="89"/>
      <c r="AA125" s="23"/>
      <c r="AB125" s="102"/>
      <c r="AC125" s="102"/>
      <c r="AD125" s="25"/>
      <c r="AE125" s="24"/>
      <c r="AF125" s="102"/>
      <c r="AG125" s="102"/>
      <c r="AH125" s="25"/>
      <c r="AI125" s="24"/>
      <c r="AJ125" s="102"/>
      <c r="AK125" s="102"/>
      <c r="AL125" s="25"/>
      <c r="AM125" s="24"/>
      <c r="AN125" s="102"/>
      <c r="AO125" s="102"/>
      <c r="AP125" s="25"/>
      <c r="AQ125" s="24"/>
      <c r="AR125" s="102"/>
      <c r="AS125" s="102"/>
      <c r="AT125" s="25"/>
      <c r="AU125" s="24"/>
      <c r="AV125" s="102"/>
      <c r="AW125" s="102"/>
      <c r="AX125" s="25"/>
      <c r="AY125" s="24"/>
      <c r="AZ125" s="102"/>
      <c r="BA125" s="102"/>
      <c r="BB125" s="25"/>
      <c r="BC125" s="24"/>
      <c r="BD125" s="102"/>
      <c r="BE125" s="102"/>
      <c r="BF125" s="25"/>
      <c r="BG125" s="24"/>
      <c r="BH125" s="102"/>
      <c r="BI125" s="102"/>
      <c r="BJ125" s="25"/>
    </row>
    <row r="126" spans="2:62" x14ac:dyDescent="0.45">
      <c r="B126" s="31" t="s">
        <v>156</v>
      </c>
      <c r="C126" s="24"/>
      <c r="D126" s="23"/>
      <c r="E126" s="23"/>
      <c r="F126" s="25"/>
      <c r="G126" s="23"/>
      <c r="H126" s="23"/>
      <c r="I126" s="23"/>
      <c r="J126" s="23"/>
      <c r="K126" s="97">
        <v>0</v>
      </c>
      <c r="L126" s="98">
        <v>0</v>
      </c>
      <c r="M126" s="98">
        <v>0</v>
      </c>
      <c r="N126" s="89">
        <v>2</v>
      </c>
      <c r="O126" s="98">
        <v>0</v>
      </c>
      <c r="P126" s="98">
        <v>0</v>
      </c>
      <c r="Q126" s="98">
        <v>0</v>
      </c>
      <c r="R126" s="81">
        <v>2</v>
      </c>
      <c r="S126" s="24">
        <v>0</v>
      </c>
      <c r="T126" s="102">
        <v>0</v>
      </c>
      <c r="U126" s="102">
        <v>0</v>
      </c>
      <c r="V126" s="23"/>
      <c r="W126" s="88"/>
      <c r="X126" s="81"/>
      <c r="Y126" s="81"/>
      <c r="Z126" s="89"/>
      <c r="AA126" s="23"/>
      <c r="AB126" s="102"/>
      <c r="AC126" s="102"/>
      <c r="AD126" s="25"/>
      <c r="AE126" s="24"/>
      <c r="AF126" s="102"/>
      <c r="AG126" s="102"/>
      <c r="AH126" s="25"/>
      <c r="AI126" s="24"/>
      <c r="AJ126" s="102"/>
      <c r="AK126" s="102"/>
      <c r="AL126" s="25"/>
      <c r="AM126" s="24"/>
      <c r="AN126" s="102"/>
      <c r="AO126" s="102"/>
      <c r="AP126" s="25"/>
      <c r="AQ126" s="24"/>
      <c r="AR126" s="102"/>
      <c r="AS126" s="102"/>
      <c r="AT126" s="25"/>
      <c r="AU126" s="24"/>
      <c r="AV126" s="102"/>
      <c r="AW126" s="102"/>
      <c r="AX126" s="25"/>
      <c r="AY126" s="24"/>
      <c r="AZ126" s="102"/>
      <c r="BA126" s="102"/>
      <c r="BB126" s="25"/>
      <c r="BC126" s="24"/>
      <c r="BD126" s="102"/>
      <c r="BE126" s="102"/>
      <c r="BF126" s="25"/>
      <c r="BG126" s="24"/>
      <c r="BH126" s="102"/>
      <c r="BI126" s="102"/>
      <c r="BJ126" s="25"/>
    </row>
    <row r="127" spans="2:62" x14ac:dyDescent="0.45">
      <c r="B127" s="31" t="s">
        <v>157</v>
      </c>
      <c r="C127" s="24"/>
      <c r="D127" s="23"/>
      <c r="E127" s="23"/>
      <c r="F127" s="25"/>
      <c r="G127" s="23"/>
      <c r="H127" s="23"/>
      <c r="I127" s="23"/>
      <c r="J127" s="23"/>
      <c r="K127" s="88">
        <v>1</v>
      </c>
      <c r="L127" s="81">
        <v>3</v>
      </c>
      <c r="M127" s="81">
        <v>1</v>
      </c>
      <c r="N127" s="133">
        <v>0</v>
      </c>
      <c r="O127" s="98">
        <v>0</v>
      </c>
      <c r="P127" s="81">
        <v>1</v>
      </c>
      <c r="Q127" s="98">
        <v>0</v>
      </c>
      <c r="R127" s="81">
        <v>3</v>
      </c>
      <c r="S127" s="24">
        <v>0</v>
      </c>
      <c r="T127" s="102">
        <v>0</v>
      </c>
      <c r="U127" s="102">
        <v>0</v>
      </c>
      <c r="V127" s="23"/>
      <c r="W127" s="88"/>
      <c r="X127" s="81"/>
      <c r="Y127" s="81"/>
      <c r="Z127" s="89"/>
      <c r="AA127" s="23"/>
      <c r="AB127" s="102"/>
      <c r="AC127" s="102"/>
      <c r="AD127" s="25"/>
      <c r="AE127" s="24"/>
      <c r="AF127" s="102"/>
      <c r="AG127" s="102"/>
      <c r="AH127" s="25"/>
      <c r="AI127" s="24"/>
      <c r="AJ127" s="102"/>
      <c r="AK127" s="102"/>
      <c r="AL127" s="25"/>
      <c r="AM127" s="24"/>
      <c r="AN127" s="102"/>
      <c r="AO127" s="102"/>
      <c r="AP127" s="25"/>
      <c r="AQ127" s="24"/>
      <c r="AR127" s="102"/>
      <c r="AS127" s="102"/>
      <c r="AT127" s="25"/>
      <c r="AU127" s="24"/>
      <c r="AV127" s="102"/>
      <c r="AW127" s="102"/>
      <c r="AX127" s="25"/>
      <c r="AY127" s="24"/>
      <c r="AZ127" s="102"/>
      <c r="BA127" s="102"/>
      <c r="BB127" s="25"/>
      <c r="BC127" s="24"/>
      <c r="BD127" s="102"/>
      <c r="BE127" s="102"/>
      <c r="BF127" s="25"/>
      <c r="BG127" s="24"/>
      <c r="BH127" s="102"/>
      <c r="BI127" s="102"/>
      <c r="BJ127" s="25"/>
    </row>
    <row r="128" spans="2:62" x14ac:dyDescent="0.45">
      <c r="B128" s="31" t="s">
        <v>158</v>
      </c>
      <c r="C128" s="24"/>
      <c r="D128" s="23"/>
      <c r="E128" s="23"/>
      <c r="F128" s="25"/>
      <c r="G128" s="23"/>
      <c r="H128" s="23"/>
      <c r="I128" s="23"/>
      <c r="J128" s="23"/>
      <c r="K128" s="97">
        <v>0</v>
      </c>
      <c r="L128" s="98">
        <v>0</v>
      </c>
      <c r="M128" s="98">
        <v>0</v>
      </c>
      <c r="N128" s="133">
        <v>0</v>
      </c>
      <c r="O128" s="98">
        <v>0</v>
      </c>
      <c r="P128" s="81">
        <v>2</v>
      </c>
      <c r="Q128" s="98">
        <v>0</v>
      </c>
      <c r="R128" s="98">
        <v>0</v>
      </c>
      <c r="S128" s="24">
        <v>0</v>
      </c>
      <c r="T128" s="102">
        <v>0</v>
      </c>
      <c r="U128" s="102">
        <v>0</v>
      </c>
      <c r="V128" s="23"/>
      <c r="W128" s="88">
        <v>2</v>
      </c>
      <c r="X128" s="81"/>
      <c r="Y128" s="81"/>
      <c r="Z128" s="89"/>
      <c r="AA128" s="23"/>
      <c r="AB128" s="102"/>
      <c r="AC128" s="102"/>
      <c r="AD128" s="25"/>
      <c r="AE128" s="24"/>
      <c r="AF128" s="102"/>
      <c r="AG128" s="102"/>
      <c r="AH128" s="25"/>
      <c r="AI128" s="24"/>
      <c r="AJ128" s="102"/>
      <c r="AK128" s="102"/>
      <c r="AL128" s="25"/>
      <c r="AM128" s="24"/>
      <c r="AN128" s="102"/>
      <c r="AO128" s="102"/>
      <c r="AP128" s="25"/>
      <c r="AQ128" s="24"/>
      <c r="AR128" s="102"/>
      <c r="AS128" s="102"/>
      <c r="AT128" s="25"/>
      <c r="AU128" s="24"/>
      <c r="AV128" s="102"/>
      <c r="AW128" s="102"/>
      <c r="AX128" s="25"/>
      <c r="AY128" s="24"/>
      <c r="AZ128" s="102"/>
      <c r="BA128" s="102"/>
      <c r="BB128" s="25"/>
      <c r="BC128" s="24"/>
      <c r="BD128" s="102"/>
      <c r="BE128" s="102"/>
      <c r="BF128" s="25"/>
      <c r="BG128" s="24"/>
      <c r="BH128" s="102"/>
      <c r="BI128" s="102"/>
      <c r="BJ128" s="25"/>
    </row>
    <row r="129" spans="2:62" x14ac:dyDescent="0.45">
      <c r="B129" s="31" t="s">
        <v>159</v>
      </c>
      <c r="C129" s="24"/>
      <c r="D129" s="23"/>
      <c r="E129" s="23"/>
      <c r="F129" s="25"/>
      <c r="G129" s="23"/>
      <c r="H129" s="23"/>
      <c r="I129" s="23"/>
      <c r="J129" s="23"/>
      <c r="K129" s="97">
        <v>0</v>
      </c>
      <c r="L129" s="98">
        <v>0</v>
      </c>
      <c r="M129" s="98">
        <v>0</v>
      </c>
      <c r="N129" s="133">
        <v>0</v>
      </c>
      <c r="O129" s="98">
        <v>0</v>
      </c>
      <c r="P129" s="98">
        <v>0</v>
      </c>
      <c r="Q129" s="81">
        <v>1</v>
      </c>
      <c r="R129" s="81">
        <v>3</v>
      </c>
      <c r="S129" s="24">
        <v>0</v>
      </c>
      <c r="T129" s="102">
        <v>0</v>
      </c>
      <c r="U129" s="102">
        <v>0</v>
      </c>
      <c r="V129" s="23"/>
      <c r="W129" s="88"/>
      <c r="X129" s="81"/>
      <c r="Y129" s="81"/>
      <c r="Z129" s="89"/>
      <c r="AA129" s="23"/>
      <c r="AB129" s="102"/>
      <c r="AC129" s="102"/>
      <c r="AD129" s="25"/>
      <c r="AE129" s="24"/>
      <c r="AF129" s="102"/>
      <c r="AG129" s="102"/>
      <c r="AH129" s="25"/>
      <c r="AI129" s="24"/>
      <c r="AJ129" s="102"/>
      <c r="AK129" s="102"/>
      <c r="AL129" s="25"/>
      <c r="AM129" s="24"/>
      <c r="AN129" s="102"/>
      <c r="AO129" s="102"/>
      <c r="AP129" s="25"/>
      <c r="AQ129" s="24"/>
      <c r="AR129" s="102"/>
      <c r="AS129" s="102"/>
      <c r="AT129" s="25"/>
      <c r="AU129" s="24"/>
      <c r="AV129" s="102"/>
      <c r="AW129" s="102"/>
      <c r="AX129" s="25"/>
      <c r="AY129" s="24"/>
      <c r="AZ129" s="102"/>
      <c r="BA129" s="102"/>
      <c r="BB129" s="25"/>
      <c r="BC129" s="24"/>
      <c r="BD129" s="102"/>
      <c r="BE129" s="102"/>
      <c r="BF129" s="25"/>
      <c r="BG129" s="24"/>
      <c r="BH129" s="102"/>
      <c r="BI129" s="102"/>
      <c r="BJ129" s="25"/>
    </row>
    <row r="130" spans="2:62" x14ac:dyDescent="0.45">
      <c r="B130" s="31" t="s">
        <v>160</v>
      </c>
      <c r="C130" s="24"/>
      <c r="D130" s="23"/>
      <c r="E130" s="23"/>
      <c r="F130" s="25"/>
      <c r="G130" s="23"/>
      <c r="H130" s="23"/>
      <c r="I130" s="23"/>
      <c r="J130" s="23"/>
      <c r="K130" s="97">
        <v>0</v>
      </c>
      <c r="L130" s="98">
        <v>0</v>
      </c>
      <c r="M130" s="81">
        <v>2</v>
      </c>
      <c r="N130" s="133">
        <v>0</v>
      </c>
      <c r="O130" s="98">
        <v>0</v>
      </c>
      <c r="P130" s="98">
        <v>0</v>
      </c>
      <c r="Q130" s="98">
        <v>0</v>
      </c>
      <c r="R130" s="81">
        <v>3</v>
      </c>
      <c r="S130" s="24">
        <v>0</v>
      </c>
      <c r="T130" s="102">
        <v>0</v>
      </c>
      <c r="U130" s="102">
        <v>0</v>
      </c>
      <c r="V130" s="23"/>
      <c r="W130" s="88"/>
      <c r="X130" s="81"/>
      <c r="Y130" s="81"/>
      <c r="Z130" s="89"/>
      <c r="AA130" s="23"/>
      <c r="AB130" s="102"/>
      <c r="AC130" s="102"/>
      <c r="AD130" s="25"/>
      <c r="AE130" s="24"/>
      <c r="AF130" s="102"/>
      <c r="AG130" s="102"/>
      <c r="AH130" s="25"/>
      <c r="AI130" s="24"/>
      <c r="AJ130" s="102"/>
      <c r="AK130" s="102"/>
      <c r="AL130" s="25"/>
      <c r="AM130" s="24"/>
      <c r="AN130" s="102"/>
      <c r="AO130" s="102"/>
      <c r="AP130" s="25"/>
      <c r="AQ130" s="24"/>
      <c r="AR130" s="102"/>
      <c r="AS130" s="102"/>
      <c r="AT130" s="25"/>
      <c r="AU130" s="24"/>
      <c r="AV130" s="102"/>
      <c r="AW130" s="102"/>
      <c r="AX130" s="25"/>
      <c r="AY130" s="24"/>
      <c r="AZ130" s="102"/>
      <c r="BA130" s="102"/>
      <c r="BB130" s="25"/>
      <c r="BC130" s="24"/>
      <c r="BD130" s="102"/>
      <c r="BE130" s="102"/>
      <c r="BF130" s="25"/>
      <c r="BG130" s="24"/>
      <c r="BH130" s="102"/>
      <c r="BI130" s="102"/>
      <c r="BJ130" s="25"/>
    </row>
    <row r="131" spans="2:62" x14ac:dyDescent="0.45">
      <c r="B131" s="31" t="s">
        <v>161</v>
      </c>
      <c r="C131" s="24"/>
      <c r="D131" s="23"/>
      <c r="E131" s="23"/>
      <c r="F131" s="25"/>
      <c r="G131" s="23"/>
      <c r="H131" s="23"/>
      <c r="I131" s="23"/>
      <c r="J131" s="23"/>
      <c r="K131" s="88">
        <v>24</v>
      </c>
      <c r="L131" s="81">
        <v>79</v>
      </c>
      <c r="M131" s="81">
        <v>10</v>
      </c>
      <c r="N131" s="89">
        <v>14</v>
      </c>
      <c r="O131" s="81">
        <v>5</v>
      </c>
      <c r="P131" s="81">
        <v>125</v>
      </c>
      <c r="Q131" s="81">
        <v>45</v>
      </c>
      <c r="R131" s="81">
        <v>18</v>
      </c>
      <c r="S131" s="24">
        <v>33</v>
      </c>
      <c r="T131" s="102">
        <v>0</v>
      </c>
      <c r="U131" s="102">
        <v>0</v>
      </c>
      <c r="V131" s="23">
        <v>7</v>
      </c>
      <c r="W131" s="88"/>
      <c r="X131" s="81"/>
      <c r="Y131" s="81"/>
      <c r="Z131" s="89"/>
      <c r="AA131" s="23"/>
      <c r="AB131" s="102"/>
      <c r="AC131" s="102"/>
      <c r="AD131" s="25"/>
      <c r="AE131" s="24"/>
      <c r="AF131" s="102"/>
      <c r="AG131" s="102"/>
      <c r="AH131" s="25"/>
      <c r="AI131" s="24"/>
      <c r="AJ131" s="102"/>
      <c r="AK131" s="102"/>
      <c r="AL131" s="25"/>
      <c r="AM131" s="24"/>
      <c r="AN131" s="102"/>
      <c r="AO131" s="102"/>
      <c r="AP131" s="25"/>
      <c r="AQ131" s="24"/>
      <c r="AR131" s="102"/>
      <c r="AS131" s="102"/>
      <c r="AT131" s="25"/>
      <c r="AU131" s="24"/>
      <c r="AV131" s="102"/>
      <c r="AW131" s="102"/>
      <c r="AX131" s="25"/>
      <c r="AY131" s="24"/>
      <c r="AZ131" s="102"/>
      <c r="BA131" s="102"/>
      <c r="BB131" s="25"/>
      <c r="BC131" s="24"/>
      <c r="BD131" s="102"/>
      <c r="BE131" s="102"/>
      <c r="BF131" s="25"/>
      <c r="BG131" s="24"/>
      <c r="BH131" s="102"/>
      <c r="BI131" s="102"/>
      <c r="BJ131" s="25"/>
    </row>
    <row r="132" spans="2:62" x14ac:dyDescent="0.45">
      <c r="B132" s="31" t="s">
        <v>162</v>
      </c>
      <c r="C132" s="24"/>
      <c r="D132" s="23"/>
      <c r="E132" s="23"/>
      <c r="F132" s="25"/>
      <c r="G132" s="23"/>
      <c r="H132" s="23"/>
      <c r="I132" s="23"/>
      <c r="J132" s="23"/>
      <c r="K132" s="88">
        <v>4</v>
      </c>
      <c r="L132" s="98">
        <v>0</v>
      </c>
      <c r="M132" s="98">
        <v>0</v>
      </c>
      <c r="N132" s="133">
        <v>0</v>
      </c>
      <c r="O132" s="98">
        <v>0</v>
      </c>
      <c r="P132" s="81">
        <v>2</v>
      </c>
      <c r="Q132" s="81">
        <v>7</v>
      </c>
      <c r="R132" s="81">
        <v>1</v>
      </c>
      <c r="S132" s="24">
        <v>2</v>
      </c>
      <c r="T132" s="102">
        <v>0</v>
      </c>
      <c r="U132" s="102">
        <v>0</v>
      </c>
      <c r="V132" s="23"/>
      <c r="W132" s="88"/>
      <c r="X132" s="81"/>
      <c r="Y132" s="81"/>
      <c r="Z132" s="89"/>
      <c r="AA132" s="23"/>
      <c r="AB132" s="102"/>
      <c r="AC132" s="102"/>
      <c r="AD132" s="25"/>
      <c r="AE132" s="24"/>
      <c r="AF132" s="102"/>
      <c r="AG132" s="102"/>
      <c r="AH132" s="25"/>
      <c r="AI132" s="24"/>
      <c r="AJ132" s="102"/>
      <c r="AK132" s="102"/>
      <c r="AL132" s="25"/>
      <c r="AM132" s="24"/>
      <c r="AN132" s="102"/>
      <c r="AO132" s="102"/>
      <c r="AP132" s="25"/>
      <c r="AQ132" s="24"/>
      <c r="AR132" s="102"/>
      <c r="AS132" s="102"/>
      <c r="AT132" s="25"/>
      <c r="AU132" s="24"/>
      <c r="AV132" s="102"/>
      <c r="AW132" s="102"/>
      <c r="AX132" s="25"/>
      <c r="AY132" s="24"/>
      <c r="AZ132" s="102"/>
      <c r="BA132" s="102"/>
      <c r="BB132" s="25"/>
      <c r="BC132" s="24"/>
      <c r="BD132" s="102"/>
      <c r="BE132" s="102"/>
      <c r="BF132" s="25"/>
      <c r="BG132" s="24"/>
      <c r="BH132" s="102"/>
      <c r="BI132" s="102"/>
      <c r="BJ132" s="25"/>
    </row>
    <row r="133" spans="2:62" x14ac:dyDescent="0.45">
      <c r="B133" s="31" t="s">
        <v>163</v>
      </c>
      <c r="C133" s="24"/>
      <c r="D133" s="23"/>
      <c r="E133" s="23"/>
      <c r="F133" s="25"/>
      <c r="G133" s="23"/>
      <c r="H133" s="23"/>
      <c r="I133" s="23"/>
      <c r="J133" s="23"/>
      <c r="K133" s="88">
        <v>7</v>
      </c>
      <c r="L133" s="81">
        <v>2</v>
      </c>
      <c r="M133" s="81">
        <v>5</v>
      </c>
      <c r="N133" s="89">
        <v>2</v>
      </c>
      <c r="O133" s="81">
        <v>4</v>
      </c>
      <c r="P133" s="81">
        <v>1</v>
      </c>
      <c r="Q133" s="81">
        <v>4</v>
      </c>
      <c r="R133" s="81">
        <v>3</v>
      </c>
      <c r="S133" s="24">
        <v>5</v>
      </c>
      <c r="T133" s="102">
        <v>0</v>
      </c>
      <c r="U133" s="102">
        <v>0</v>
      </c>
      <c r="V133" s="23"/>
      <c r="W133" s="88"/>
      <c r="X133" s="81"/>
      <c r="Y133" s="81"/>
      <c r="Z133" s="89"/>
      <c r="AA133" s="23"/>
      <c r="AB133" s="102"/>
      <c r="AC133" s="102"/>
      <c r="AD133" s="25"/>
      <c r="AE133" s="24"/>
      <c r="AF133" s="102"/>
      <c r="AG133" s="102"/>
      <c r="AH133" s="25"/>
      <c r="AI133" s="24"/>
      <c r="AJ133" s="102"/>
      <c r="AK133" s="102"/>
      <c r="AL133" s="25"/>
      <c r="AM133" s="24"/>
      <c r="AN133" s="102"/>
      <c r="AO133" s="102"/>
      <c r="AP133" s="25"/>
      <c r="AQ133" s="24"/>
      <c r="AR133" s="102"/>
      <c r="AS133" s="102"/>
      <c r="AT133" s="25"/>
      <c r="AU133" s="24"/>
      <c r="AV133" s="102"/>
      <c r="AW133" s="102"/>
      <c r="AX133" s="25"/>
      <c r="AY133" s="24"/>
      <c r="AZ133" s="102"/>
      <c r="BA133" s="102"/>
      <c r="BB133" s="25"/>
      <c r="BC133" s="24"/>
      <c r="BD133" s="102"/>
      <c r="BE133" s="102"/>
      <c r="BF133" s="25"/>
      <c r="BG133" s="24"/>
      <c r="BH133" s="102"/>
      <c r="BI133" s="102"/>
      <c r="BJ133" s="25"/>
    </row>
    <row r="134" spans="2:62" x14ac:dyDescent="0.45">
      <c r="B134" s="31" t="s">
        <v>164</v>
      </c>
      <c r="C134" s="24"/>
      <c r="D134" s="23"/>
      <c r="E134" s="23"/>
      <c r="F134" s="25"/>
      <c r="G134" s="23"/>
      <c r="H134" s="23"/>
      <c r="I134" s="23"/>
      <c r="J134" s="23"/>
      <c r="K134" s="88">
        <v>3</v>
      </c>
      <c r="L134" s="81">
        <v>1</v>
      </c>
      <c r="M134" s="98">
        <v>0</v>
      </c>
      <c r="N134" s="133">
        <v>0</v>
      </c>
      <c r="O134" s="81">
        <v>15</v>
      </c>
      <c r="P134" s="98">
        <v>0</v>
      </c>
      <c r="Q134" s="81">
        <v>1</v>
      </c>
      <c r="R134" s="81">
        <v>4</v>
      </c>
      <c r="S134" s="24">
        <v>0</v>
      </c>
      <c r="T134" s="102">
        <v>0</v>
      </c>
      <c r="U134" s="102">
        <v>0</v>
      </c>
      <c r="V134" s="23"/>
      <c r="W134" s="88"/>
      <c r="X134" s="81"/>
      <c r="Y134" s="81"/>
      <c r="Z134" s="89"/>
      <c r="AA134" s="23"/>
      <c r="AB134" s="102"/>
      <c r="AC134" s="102"/>
      <c r="AD134" s="25"/>
      <c r="AE134" s="24"/>
      <c r="AF134" s="102"/>
      <c r="AG134" s="102"/>
      <c r="AH134" s="25"/>
      <c r="AI134" s="24"/>
      <c r="AJ134" s="102"/>
      <c r="AK134" s="102"/>
      <c r="AL134" s="25"/>
      <c r="AM134" s="24"/>
      <c r="AN134" s="102"/>
      <c r="AO134" s="102"/>
      <c r="AP134" s="25"/>
      <c r="AQ134" s="24"/>
      <c r="AR134" s="102"/>
      <c r="AS134" s="102"/>
      <c r="AT134" s="25"/>
      <c r="AU134" s="24"/>
      <c r="AV134" s="102"/>
      <c r="AW134" s="102"/>
      <c r="AX134" s="25"/>
      <c r="AY134" s="24"/>
      <c r="AZ134" s="102"/>
      <c r="BA134" s="102"/>
      <c r="BB134" s="25"/>
      <c r="BC134" s="24"/>
      <c r="BD134" s="102"/>
      <c r="BE134" s="102"/>
      <c r="BF134" s="25"/>
      <c r="BG134" s="24"/>
      <c r="BH134" s="102"/>
      <c r="BI134" s="102"/>
      <c r="BJ134" s="25"/>
    </row>
    <row r="135" spans="2:62" s="129" customFormat="1" x14ac:dyDescent="0.45">
      <c r="B135" s="123"/>
      <c r="C135" s="124"/>
      <c r="D135" s="125"/>
      <c r="E135" s="125"/>
      <c r="F135" s="126"/>
      <c r="G135" s="125"/>
      <c r="H135" s="125"/>
      <c r="I135" s="125"/>
      <c r="J135" s="125"/>
      <c r="K135" s="93">
        <f>942-K136</f>
        <v>0</v>
      </c>
      <c r="L135" s="91"/>
      <c r="M135" s="127"/>
      <c r="N135" s="134"/>
      <c r="O135" s="91"/>
      <c r="P135" s="91"/>
      <c r="Q135" s="91"/>
      <c r="R135" s="91"/>
      <c r="S135" s="124"/>
      <c r="T135" s="128"/>
      <c r="U135" s="125"/>
      <c r="V135" s="125"/>
      <c r="W135" s="93"/>
      <c r="X135" s="91"/>
      <c r="Y135" s="91"/>
      <c r="Z135" s="132"/>
      <c r="AA135" s="125"/>
      <c r="AB135" s="128"/>
      <c r="AC135" s="125"/>
      <c r="AD135" s="126"/>
      <c r="AE135" s="124"/>
      <c r="AF135" s="128"/>
      <c r="AG135" s="125"/>
      <c r="AH135" s="126"/>
      <c r="AI135" s="124"/>
      <c r="AJ135" s="128"/>
      <c r="AK135" s="125"/>
      <c r="AL135" s="126"/>
      <c r="AM135" s="124"/>
      <c r="AN135" s="128"/>
      <c r="AO135" s="125"/>
      <c r="AP135" s="126"/>
      <c r="AQ135" s="124"/>
      <c r="AR135" s="128"/>
      <c r="AS135" s="125"/>
      <c r="AT135" s="126"/>
      <c r="AU135" s="124"/>
      <c r="AV135" s="128"/>
      <c r="AW135" s="125"/>
      <c r="AX135" s="126"/>
      <c r="AY135" s="124"/>
      <c r="AZ135" s="128"/>
      <c r="BA135" s="125"/>
      <c r="BB135" s="126"/>
      <c r="BC135" s="124"/>
      <c r="BD135" s="128"/>
      <c r="BE135" s="125"/>
      <c r="BF135" s="126"/>
      <c r="BG135" s="124"/>
      <c r="BH135" s="128"/>
      <c r="BI135" s="125"/>
      <c r="BJ135" s="126"/>
    </row>
    <row r="136" spans="2:62" s="7" customFormat="1" x14ac:dyDescent="0.45">
      <c r="B136" s="26" t="s">
        <v>86</v>
      </c>
      <c r="C136" s="20"/>
      <c r="D136" s="19"/>
      <c r="E136" s="19"/>
      <c r="F136" s="21"/>
      <c r="G136" s="19"/>
      <c r="H136" s="19"/>
      <c r="I136" s="19"/>
      <c r="J136" s="19"/>
      <c r="K136" s="86">
        <f>K137+K146+K153+K157</f>
        <v>942</v>
      </c>
      <c r="L136" s="80">
        <f t="shared" ref="L136" si="88">L137+L146+L153+L157</f>
        <v>1141</v>
      </c>
      <c r="M136" s="80">
        <f t="shared" ref="M136" si="89">M137+M146+M153+M157</f>
        <v>1593</v>
      </c>
      <c r="N136" s="87">
        <f t="shared" ref="N136" si="90">N137+N146+N153+N157</f>
        <v>483</v>
      </c>
      <c r="O136" s="80">
        <f>O137+O146+O153+O157</f>
        <v>803</v>
      </c>
      <c r="P136" s="80">
        <f t="shared" ref="P136:R136" si="91">P137+P146+P153+P157</f>
        <v>788</v>
      </c>
      <c r="Q136" s="80">
        <f t="shared" si="91"/>
        <v>845</v>
      </c>
      <c r="R136" s="80">
        <f t="shared" si="91"/>
        <v>630</v>
      </c>
      <c r="S136" s="86">
        <f>S137+S146+S153+S157</f>
        <v>721</v>
      </c>
      <c r="T136" s="99">
        <f>T137+T146+T153+T157</f>
        <v>0</v>
      </c>
      <c r="U136" s="99">
        <f>U137+U146+U153+U157</f>
        <v>0</v>
      </c>
      <c r="V136" s="80">
        <f t="shared" ref="V136" si="92">V137+V146+V153+V157</f>
        <v>50</v>
      </c>
      <c r="W136" s="86">
        <f>W137+W146+W153+W157</f>
        <v>64</v>
      </c>
      <c r="X136" s="80">
        <f>X137+X146+X153+X157</f>
        <v>0</v>
      </c>
      <c r="Y136" s="80">
        <f>Y137+Y146+Y153+Y157</f>
        <v>0</v>
      </c>
      <c r="Z136" s="87">
        <f t="shared" ref="Z136" si="93">Z137+Z146+Z153+Z157</f>
        <v>0</v>
      </c>
      <c r="AA136" s="80"/>
      <c r="AB136" s="99"/>
      <c r="AC136" s="99"/>
      <c r="AD136" s="87"/>
      <c r="AE136" s="86"/>
      <c r="AF136" s="99"/>
      <c r="AG136" s="99"/>
      <c r="AH136" s="87"/>
      <c r="AI136" s="86"/>
      <c r="AJ136" s="99"/>
      <c r="AK136" s="99"/>
      <c r="AL136" s="87"/>
      <c r="AM136" s="86"/>
      <c r="AN136" s="99"/>
      <c r="AO136" s="99"/>
      <c r="AP136" s="87"/>
      <c r="AQ136" s="86"/>
      <c r="AR136" s="99"/>
      <c r="AS136" s="99"/>
      <c r="AT136" s="87"/>
      <c r="AU136" s="86"/>
      <c r="AV136" s="99"/>
      <c r="AW136" s="99"/>
      <c r="AX136" s="87"/>
      <c r="AY136" s="86"/>
      <c r="AZ136" s="99"/>
      <c r="BA136" s="99"/>
      <c r="BB136" s="87"/>
      <c r="BC136" s="86"/>
      <c r="BD136" s="99"/>
      <c r="BE136" s="99"/>
      <c r="BF136" s="87"/>
      <c r="BG136" s="86"/>
      <c r="BH136" s="99"/>
      <c r="BI136" s="99"/>
      <c r="BJ136" s="87"/>
    </row>
    <row r="137" spans="2:62" s="7" customFormat="1" x14ac:dyDescent="0.45">
      <c r="B137" s="72" t="s">
        <v>102</v>
      </c>
      <c r="C137" s="20"/>
      <c r="D137" s="19"/>
      <c r="E137" s="19"/>
      <c r="F137" s="21"/>
      <c r="G137" s="19"/>
      <c r="H137" s="19"/>
      <c r="I137" s="19"/>
      <c r="J137" s="19"/>
      <c r="K137" s="86">
        <f>SUM(K138:K144)</f>
        <v>8</v>
      </c>
      <c r="L137" s="80">
        <f t="shared" ref="L137" si="94">SUM(L138:L144)</f>
        <v>9</v>
      </c>
      <c r="M137" s="80">
        <f t="shared" ref="M137" si="95">SUM(M138:M144)</f>
        <v>1</v>
      </c>
      <c r="N137" s="87">
        <f t="shared" ref="N137" si="96">SUM(N138:N144)</f>
        <v>5</v>
      </c>
      <c r="O137" s="80">
        <f>SUM(O138:O144)</f>
        <v>5</v>
      </c>
      <c r="P137" s="80">
        <f t="shared" ref="P137:R137" si="97">SUM(P138:P144)</f>
        <v>20</v>
      </c>
      <c r="Q137" s="80">
        <f t="shared" si="97"/>
        <v>8</v>
      </c>
      <c r="R137" s="80">
        <f t="shared" si="97"/>
        <v>1</v>
      </c>
      <c r="S137" s="100">
        <v>0</v>
      </c>
      <c r="T137" s="99">
        <f>SUM(T138:T144)</f>
        <v>0</v>
      </c>
      <c r="U137" s="99">
        <f>SUM(U138:U144)</f>
        <v>0</v>
      </c>
      <c r="V137" s="80">
        <f t="shared" ref="V137" si="98">SUM(V138:V144)</f>
        <v>11</v>
      </c>
      <c r="W137" s="86">
        <v>0</v>
      </c>
      <c r="X137" s="80">
        <f>SUM(X138:X144)</f>
        <v>0</v>
      </c>
      <c r="Y137" s="80">
        <f>SUM(Y138:Y144)</f>
        <v>0</v>
      </c>
      <c r="Z137" s="87">
        <f t="shared" ref="Z137" si="99">SUM(Z138:Z144)</f>
        <v>0</v>
      </c>
      <c r="AA137" s="99"/>
      <c r="AB137" s="99"/>
      <c r="AC137" s="99"/>
      <c r="AD137" s="87"/>
      <c r="AE137" s="100"/>
      <c r="AF137" s="99"/>
      <c r="AG137" s="99"/>
      <c r="AH137" s="87"/>
      <c r="AI137" s="100"/>
      <c r="AJ137" s="99"/>
      <c r="AK137" s="99"/>
      <c r="AL137" s="87"/>
      <c r="AM137" s="100"/>
      <c r="AN137" s="99"/>
      <c r="AO137" s="99"/>
      <c r="AP137" s="87"/>
      <c r="AQ137" s="100"/>
      <c r="AR137" s="99"/>
      <c r="AS137" s="99"/>
      <c r="AT137" s="87"/>
      <c r="AU137" s="100"/>
      <c r="AV137" s="99"/>
      <c r="AW137" s="99"/>
      <c r="AX137" s="87"/>
      <c r="AY137" s="100"/>
      <c r="AZ137" s="99"/>
      <c r="BA137" s="99"/>
      <c r="BB137" s="87"/>
      <c r="BC137" s="100"/>
      <c r="BD137" s="99"/>
      <c r="BE137" s="99"/>
      <c r="BF137" s="87"/>
      <c r="BG137" s="100"/>
      <c r="BH137" s="99"/>
      <c r="BI137" s="99"/>
      <c r="BJ137" s="87"/>
    </row>
    <row r="138" spans="2:62" x14ac:dyDescent="0.45">
      <c r="B138" s="31" t="s">
        <v>167</v>
      </c>
      <c r="C138" s="24"/>
      <c r="D138" s="23"/>
      <c r="E138" s="23"/>
      <c r="F138" s="25"/>
      <c r="G138" s="23"/>
      <c r="H138" s="23"/>
      <c r="I138" s="23"/>
      <c r="J138" s="23"/>
      <c r="K138" s="97">
        <v>0</v>
      </c>
      <c r="L138" s="98">
        <v>0</v>
      </c>
      <c r="M138" s="98">
        <v>0</v>
      </c>
      <c r="N138" s="133">
        <v>0</v>
      </c>
      <c r="O138" s="98">
        <v>0</v>
      </c>
      <c r="P138" s="98">
        <v>0</v>
      </c>
      <c r="Q138" s="81">
        <v>1</v>
      </c>
      <c r="R138" s="98">
        <v>0</v>
      </c>
      <c r="S138" s="113">
        <v>0</v>
      </c>
      <c r="T138" s="102">
        <v>0</v>
      </c>
      <c r="U138" s="102">
        <v>0</v>
      </c>
      <c r="V138" s="23"/>
      <c r="W138" s="88"/>
      <c r="X138" s="81"/>
      <c r="Y138" s="81"/>
      <c r="Z138" s="89"/>
      <c r="AA138" s="102"/>
      <c r="AB138" s="102"/>
      <c r="AC138" s="102"/>
      <c r="AD138" s="25"/>
      <c r="AE138" s="113"/>
      <c r="AF138" s="102"/>
      <c r="AG138" s="102"/>
      <c r="AH138" s="25"/>
      <c r="AI138" s="113"/>
      <c r="AJ138" s="102"/>
      <c r="AK138" s="102"/>
      <c r="AL138" s="25"/>
      <c r="AM138" s="113"/>
      <c r="AN138" s="102"/>
      <c r="AO138" s="102"/>
      <c r="AP138" s="25"/>
      <c r="AQ138" s="113"/>
      <c r="AR138" s="102"/>
      <c r="AS138" s="102"/>
      <c r="AT138" s="25"/>
      <c r="AU138" s="113"/>
      <c r="AV138" s="102"/>
      <c r="AW138" s="102"/>
      <c r="AX138" s="25"/>
      <c r="AY138" s="113"/>
      <c r="AZ138" s="102"/>
      <c r="BA138" s="102"/>
      <c r="BB138" s="25"/>
      <c r="BC138" s="113"/>
      <c r="BD138" s="102"/>
      <c r="BE138" s="102"/>
      <c r="BF138" s="25"/>
      <c r="BG138" s="113"/>
      <c r="BH138" s="102"/>
      <c r="BI138" s="102"/>
      <c r="BJ138" s="25"/>
    </row>
    <row r="139" spans="2:62" x14ac:dyDescent="0.45">
      <c r="B139" s="31" t="s">
        <v>168</v>
      </c>
      <c r="C139" s="24"/>
      <c r="D139" s="23"/>
      <c r="E139" s="23"/>
      <c r="F139" s="25"/>
      <c r="G139" s="23"/>
      <c r="H139" s="23"/>
      <c r="I139" s="23"/>
      <c r="J139" s="23"/>
      <c r="K139" s="88">
        <v>4</v>
      </c>
      <c r="L139" s="81">
        <v>2</v>
      </c>
      <c r="M139" s="98">
        <v>0</v>
      </c>
      <c r="N139" s="133">
        <v>0</v>
      </c>
      <c r="O139" s="98">
        <v>0</v>
      </c>
      <c r="P139" s="81">
        <v>1</v>
      </c>
      <c r="Q139" s="98">
        <v>0</v>
      </c>
      <c r="R139" s="98">
        <v>0</v>
      </c>
      <c r="S139" s="113">
        <v>0</v>
      </c>
      <c r="T139" s="102">
        <v>0</v>
      </c>
      <c r="U139" s="102">
        <v>0</v>
      </c>
      <c r="V139" s="23"/>
      <c r="W139" s="88"/>
      <c r="X139" s="81"/>
      <c r="Y139" s="81"/>
      <c r="Z139" s="89"/>
      <c r="AA139" s="102"/>
      <c r="AB139" s="102"/>
      <c r="AC139" s="102"/>
      <c r="AD139" s="25"/>
      <c r="AE139" s="113"/>
      <c r="AF139" s="102"/>
      <c r="AG139" s="102"/>
      <c r="AH139" s="25"/>
      <c r="AI139" s="113"/>
      <c r="AJ139" s="102"/>
      <c r="AK139" s="102"/>
      <c r="AL139" s="25"/>
      <c r="AM139" s="113"/>
      <c r="AN139" s="102"/>
      <c r="AO139" s="102"/>
      <c r="AP139" s="25"/>
      <c r="AQ139" s="113"/>
      <c r="AR139" s="102"/>
      <c r="AS139" s="102"/>
      <c r="AT139" s="25"/>
      <c r="AU139" s="113"/>
      <c r="AV139" s="102"/>
      <c r="AW139" s="102"/>
      <c r="AX139" s="25"/>
      <c r="AY139" s="113"/>
      <c r="AZ139" s="102"/>
      <c r="BA139" s="102"/>
      <c r="BB139" s="25"/>
      <c r="BC139" s="113"/>
      <c r="BD139" s="102"/>
      <c r="BE139" s="102"/>
      <c r="BF139" s="25"/>
      <c r="BG139" s="113"/>
      <c r="BH139" s="102"/>
      <c r="BI139" s="102"/>
      <c r="BJ139" s="25"/>
    </row>
    <row r="140" spans="2:62" x14ac:dyDescent="0.45">
      <c r="B140" s="31" t="s">
        <v>169</v>
      </c>
      <c r="C140" s="24"/>
      <c r="D140" s="23"/>
      <c r="E140" s="23"/>
      <c r="F140" s="25"/>
      <c r="G140" s="23"/>
      <c r="H140" s="23"/>
      <c r="I140" s="23"/>
      <c r="J140" s="23"/>
      <c r="K140" s="119">
        <v>0</v>
      </c>
      <c r="L140" s="4">
        <v>0</v>
      </c>
      <c r="M140" s="98">
        <v>0</v>
      </c>
      <c r="N140" s="133">
        <v>0</v>
      </c>
      <c r="O140" s="98">
        <v>0</v>
      </c>
      <c r="P140" s="98">
        <v>0</v>
      </c>
      <c r="Q140" s="81">
        <v>2</v>
      </c>
      <c r="R140" s="98">
        <v>0</v>
      </c>
      <c r="S140" s="113">
        <v>0</v>
      </c>
      <c r="T140" s="102">
        <v>0</v>
      </c>
      <c r="U140" s="102">
        <v>0</v>
      </c>
      <c r="V140" s="23">
        <v>2</v>
      </c>
      <c r="W140" s="88"/>
      <c r="X140" s="81"/>
      <c r="Y140" s="81"/>
      <c r="Z140" s="89"/>
      <c r="AA140" s="102"/>
      <c r="AB140" s="102"/>
      <c r="AC140" s="102"/>
      <c r="AD140" s="25"/>
      <c r="AE140" s="113"/>
      <c r="AF140" s="102"/>
      <c r="AG140" s="102"/>
      <c r="AH140" s="25"/>
      <c r="AI140" s="113"/>
      <c r="AJ140" s="102"/>
      <c r="AK140" s="102"/>
      <c r="AL140" s="25"/>
      <c r="AM140" s="113"/>
      <c r="AN140" s="102"/>
      <c r="AO140" s="102"/>
      <c r="AP140" s="25"/>
      <c r="AQ140" s="113"/>
      <c r="AR140" s="102"/>
      <c r="AS140" s="102"/>
      <c r="AT140" s="25"/>
      <c r="AU140" s="113"/>
      <c r="AV140" s="102"/>
      <c r="AW140" s="102"/>
      <c r="AX140" s="25"/>
      <c r="AY140" s="113"/>
      <c r="AZ140" s="102"/>
      <c r="BA140" s="102"/>
      <c r="BB140" s="25"/>
      <c r="BC140" s="113"/>
      <c r="BD140" s="102"/>
      <c r="BE140" s="102"/>
      <c r="BF140" s="25"/>
      <c r="BG140" s="113"/>
      <c r="BH140" s="102"/>
      <c r="BI140" s="102"/>
      <c r="BJ140" s="25"/>
    </row>
    <row r="141" spans="2:62" x14ac:dyDescent="0.45">
      <c r="B141" s="31" t="s">
        <v>170</v>
      </c>
      <c r="C141" s="24"/>
      <c r="D141" s="23"/>
      <c r="E141" s="23"/>
      <c r="F141" s="25"/>
      <c r="G141" s="23"/>
      <c r="H141" s="23"/>
      <c r="I141" s="23"/>
      <c r="J141" s="23"/>
      <c r="K141" s="97">
        <v>0</v>
      </c>
      <c r="L141" s="98">
        <v>0</v>
      </c>
      <c r="M141" s="98">
        <v>0</v>
      </c>
      <c r="N141" s="133">
        <v>0</v>
      </c>
      <c r="O141" s="98">
        <v>0</v>
      </c>
      <c r="P141" s="98">
        <v>0</v>
      </c>
      <c r="Q141" s="81">
        <v>1</v>
      </c>
      <c r="R141" s="98">
        <v>0</v>
      </c>
      <c r="S141" s="113">
        <v>0</v>
      </c>
      <c r="T141" s="102">
        <v>0</v>
      </c>
      <c r="U141" s="102">
        <v>0</v>
      </c>
      <c r="V141" s="23"/>
      <c r="W141" s="88"/>
      <c r="X141" s="81"/>
      <c r="Y141" s="81"/>
      <c r="Z141" s="89"/>
      <c r="AA141" s="102"/>
      <c r="AB141" s="102"/>
      <c r="AC141" s="102"/>
      <c r="AD141" s="25"/>
      <c r="AE141" s="113"/>
      <c r="AF141" s="102"/>
      <c r="AG141" s="102"/>
      <c r="AH141" s="25"/>
      <c r="AI141" s="113"/>
      <c r="AJ141" s="102"/>
      <c r="AK141" s="102"/>
      <c r="AL141" s="25"/>
      <c r="AM141" s="113"/>
      <c r="AN141" s="102"/>
      <c r="AO141" s="102"/>
      <c r="AP141" s="25"/>
      <c r="AQ141" s="113"/>
      <c r="AR141" s="102"/>
      <c r="AS141" s="102"/>
      <c r="AT141" s="25"/>
      <c r="AU141" s="113"/>
      <c r="AV141" s="102"/>
      <c r="AW141" s="102"/>
      <c r="AX141" s="25"/>
      <c r="AY141" s="113"/>
      <c r="AZ141" s="102"/>
      <c r="BA141" s="102"/>
      <c r="BB141" s="25"/>
      <c r="BC141" s="113"/>
      <c r="BD141" s="102"/>
      <c r="BE141" s="102"/>
      <c r="BF141" s="25"/>
      <c r="BG141" s="113"/>
      <c r="BH141" s="102"/>
      <c r="BI141" s="102"/>
      <c r="BJ141" s="25"/>
    </row>
    <row r="142" spans="2:62" x14ac:dyDescent="0.45">
      <c r="B142" s="31" t="s">
        <v>171</v>
      </c>
      <c r="C142" s="24"/>
      <c r="D142" s="23"/>
      <c r="E142" s="23"/>
      <c r="F142" s="25"/>
      <c r="G142" s="23"/>
      <c r="H142" s="23"/>
      <c r="I142" s="23"/>
      <c r="J142" s="23"/>
      <c r="K142" s="88">
        <v>3</v>
      </c>
      <c r="L142" s="81">
        <v>7</v>
      </c>
      <c r="M142" s="98">
        <v>0</v>
      </c>
      <c r="N142" s="133">
        <v>0</v>
      </c>
      <c r="O142" s="81">
        <v>4</v>
      </c>
      <c r="P142" s="81">
        <v>18</v>
      </c>
      <c r="Q142" s="98">
        <v>0</v>
      </c>
      <c r="R142" s="81">
        <v>1</v>
      </c>
      <c r="S142" s="113">
        <v>0</v>
      </c>
      <c r="T142" s="102">
        <v>0</v>
      </c>
      <c r="U142" s="102">
        <v>0</v>
      </c>
      <c r="V142" s="23">
        <v>9</v>
      </c>
      <c r="W142" s="88"/>
      <c r="X142" s="81"/>
      <c r="Y142" s="81"/>
      <c r="Z142" s="89"/>
      <c r="AA142" s="102"/>
      <c r="AB142" s="102"/>
      <c r="AC142" s="102"/>
      <c r="AD142" s="25"/>
      <c r="AE142" s="113"/>
      <c r="AF142" s="102"/>
      <c r="AG142" s="102"/>
      <c r="AH142" s="25"/>
      <c r="AI142" s="113"/>
      <c r="AJ142" s="102"/>
      <c r="AK142" s="102"/>
      <c r="AL142" s="25"/>
      <c r="AM142" s="113"/>
      <c r="AN142" s="102"/>
      <c r="AO142" s="102"/>
      <c r="AP142" s="25"/>
      <c r="AQ142" s="113"/>
      <c r="AR142" s="102"/>
      <c r="AS142" s="102"/>
      <c r="AT142" s="25"/>
      <c r="AU142" s="113"/>
      <c r="AV142" s="102"/>
      <c r="AW142" s="102"/>
      <c r="AX142" s="25"/>
      <c r="AY142" s="113"/>
      <c r="AZ142" s="102"/>
      <c r="BA142" s="102"/>
      <c r="BB142" s="25"/>
      <c r="BC142" s="113"/>
      <c r="BD142" s="102"/>
      <c r="BE142" s="102"/>
      <c r="BF142" s="25"/>
      <c r="BG142" s="113"/>
      <c r="BH142" s="102"/>
      <c r="BI142" s="102"/>
      <c r="BJ142" s="25"/>
    </row>
    <row r="143" spans="2:62" x14ac:dyDescent="0.45">
      <c r="B143" s="31" t="s">
        <v>172</v>
      </c>
      <c r="C143" s="24"/>
      <c r="D143" s="23"/>
      <c r="E143" s="23"/>
      <c r="F143" s="25"/>
      <c r="G143" s="23"/>
      <c r="H143" s="23"/>
      <c r="I143" s="23"/>
      <c r="J143" s="23"/>
      <c r="K143" s="88">
        <v>1</v>
      </c>
      <c r="L143" s="98">
        <v>0</v>
      </c>
      <c r="M143" s="81">
        <v>1</v>
      </c>
      <c r="N143" s="89">
        <v>5</v>
      </c>
      <c r="O143" s="81">
        <v>1</v>
      </c>
      <c r="P143" s="81">
        <v>1</v>
      </c>
      <c r="Q143" s="81">
        <v>1</v>
      </c>
      <c r="R143" s="98">
        <v>0</v>
      </c>
      <c r="S143" s="113">
        <v>0</v>
      </c>
      <c r="T143" s="102">
        <v>0</v>
      </c>
      <c r="U143" s="102">
        <v>0</v>
      </c>
      <c r="V143" s="23"/>
      <c r="W143" s="88"/>
      <c r="X143" s="81"/>
      <c r="Y143" s="81"/>
      <c r="Z143" s="89"/>
      <c r="AA143" s="102"/>
      <c r="AB143" s="102"/>
      <c r="AC143" s="102"/>
      <c r="AD143" s="25"/>
      <c r="AE143" s="113"/>
      <c r="AF143" s="102"/>
      <c r="AG143" s="102"/>
      <c r="AH143" s="25"/>
      <c r="AI143" s="113"/>
      <c r="AJ143" s="102"/>
      <c r="AK143" s="102"/>
      <c r="AL143" s="25"/>
      <c r="AM143" s="113"/>
      <c r="AN143" s="102"/>
      <c r="AO143" s="102"/>
      <c r="AP143" s="25"/>
      <c r="AQ143" s="113"/>
      <c r="AR143" s="102"/>
      <c r="AS143" s="102"/>
      <c r="AT143" s="25"/>
      <c r="AU143" s="113"/>
      <c r="AV143" s="102"/>
      <c r="AW143" s="102"/>
      <c r="AX143" s="25"/>
      <c r="AY143" s="113"/>
      <c r="AZ143" s="102"/>
      <c r="BA143" s="102"/>
      <c r="BB143" s="25"/>
      <c r="BC143" s="113"/>
      <c r="BD143" s="102"/>
      <c r="BE143" s="102"/>
      <c r="BF143" s="25"/>
      <c r="BG143" s="113"/>
      <c r="BH143" s="102"/>
      <c r="BI143" s="102"/>
      <c r="BJ143" s="25"/>
    </row>
    <row r="144" spans="2:62" x14ac:dyDescent="0.45">
      <c r="B144" s="31" t="s">
        <v>173</v>
      </c>
      <c r="C144" s="24"/>
      <c r="D144" s="23"/>
      <c r="E144" s="23"/>
      <c r="F144" s="25"/>
      <c r="G144" s="23"/>
      <c r="H144" s="23"/>
      <c r="I144" s="23"/>
      <c r="J144" s="23"/>
      <c r="K144" s="97">
        <v>0</v>
      </c>
      <c r="L144" s="98">
        <v>0</v>
      </c>
      <c r="M144" s="98">
        <v>0</v>
      </c>
      <c r="N144" s="133">
        <v>0</v>
      </c>
      <c r="O144" s="98">
        <v>0</v>
      </c>
      <c r="P144" s="98">
        <v>0</v>
      </c>
      <c r="Q144" s="81">
        <v>3</v>
      </c>
      <c r="R144" s="98">
        <v>0</v>
      </c>
      <c r="S144" s="113">
        <v>0</v>
      </c>
      <c r="T144" s="102">
        <v>0</v>
      </c>
      <c r="U144" s="102">
        <v>0</v>
      </c>
      <c r="V144" s="23"/>
      <c r="W144" s="88"/>
      <c r="X144" s="81"/>
      <c r="Y144" s="81"/>
      <c r="Z144" s="89"/>
      <c r="AA144" s="102"/>
      <c r="AB144" s="102"/>
      <c r="AC144" s="102"/>
      <c r="AD144" s="25"/>
      <c r="AE144" s="113"/>
      <c r="AF144" s="102"/>
      <c r="AG144" s="102"/>
      <c r="AH144" s="25"/>
      <c r="AI144" s="113"/>
      <c r="AJ144" s="102"/>
      <c r="AK144" s="102"/>
      <c r="AL144" s="25"/>
      <c r="AM144" s="113"/>
      <c r="AN144" s="102"/>
      <c r="AO144" s="102"/>
      <c r="AP144" s="25"/>
      <c r="AQ144" s="113"/>
      <c r="AR144" s="102"/>
      <c r="AS144" s="102"/>
      <c r="AT144" s="25"/>
      <c r="AU144" s="113"/>
      <c r="AV144" s="102"/>
      <c r="AW144" s="102"/>
      <c r="AX144" s="25"/>
      <c r="AY144" s="113"/>
      <c r="AZ144" s="102"/>
      <c r="BA144" s="102"/>
      <c r="BB144" s="25"/>
      <c r="BC144" s="113"/>
      <c r="BD144" s="102"/>
      <c r="BE144" s="102"/>
      <c r="BF144" s="25"/>
      <c r="BG144" s="113"/>
      <c r="BH144" s="102"/>
      <c r="BI144" s="102"/>
      <c r="BJ144" s="25"/>
    </row>
    <row r="145" spans="2:62" x14ac:dyDescent="0.45">
      <c r="B145" s="31"/>
      <c r="C145" s="24"/>
      <c r="D145" s="23"/>
      <c r="E145" s="23"/>
      <c r="F145" s="25"/>
      <c r="G145" s="23"/>
      <c r="H145" s="23"/>
      <c r="I145" s="23"/>
      <c r="J145" s="23"/>
      <c r="K145" s="88"/>
      <c r="L145" s="81"/>
      <c r="M145" s="81"/>
      <c r="N145" s="89"/>
      <c r="O145" s="75"/>
      <c r="P145" s="75"/>
      <c r="Q145" s="75"/>
      <c r="R145" s="75"/>
      <c r="S145" s="24"/>
      <c r="T145" s="102"/>
      <c r="U145" s="23"/>
      <c r="V145" s="23"/>
      <c r="W145" s="88"/>
      <c r="X145" s="81"/>
      <c r="Y145" s="81"/>
      <c r="Z145" s="89"/>
      <c r="AA145" s="23"/>
      <c r="AB145" s="102"/>
      <c r="AC145" s="23"/>
      <c r="AD145" s="25"/>
      <c r="AE145" s="24"/>
      <c r="AF145" s="102"/>
      <c r="AG145" s="23"/>
      <c r="AH145" s="25"/>
      <c r="AI145" s="24"/>
      <c r="AJ145" s="102"/>
      <c r="AK145" s="23"/>
      <c r="AL145" s="25"/>
      <c r="AM145" s="24"/>
      <c r="AN145" s="102"/>
      <c r="AO145" s="23"/>
      <c r="AP145" s="25"/>
      <c r="AQ145" s="24"/>
      <c r="AR145" s="102"/>
      <c r="AS145" s="23"/>
      <c r="AT145" s="25"/>
      <c r="AU145" s="24"/>
      <c r="AV145" s="102"/>
      <c r="AW145" s="23"/>
      <c r="AX145" s="25"/>
      <c r="AY145" s="24"/>
      <c r="AZ145" s="102"/>
      <c r="BA145" s="23"/>
      <c r="BB145" s="25"/>
      <c r="BC145" s="24"/>
      <c r="BD145" s="102"/>
      <c r="BE145" s="23"/>
      <c r="BF145" s="25"/>
      <c r="BG145" s="24"/>
      <c r="BH145" s="102"/>
      <c r="BI145" s="23"/>
      <c r="BJ145" s="25"/>
    </row>
    <row r="146" spans="2:62" s="7" customFormat="1" x14ac:dyDescent="0.45">
      <c r="B146" s="72" t="s">
        <v>107</v>
      </c>
      <c r="C146" s="20"/>
      <c r="D146" s="19"/>
      <c r="E146" s="19"/>
      <c r="F146" s="21"/>
      <c r="G146" s="19"/>
      <c r="H146" s="19"/>
      <c r="I146" s="19"/>
      <c r="J146" s="19"/>
      <c r="K146" s="86">
        <f>SUM(K147:K151)</f>
        <v>4</v>
      </c>
      <c r="L146" s="80">
        <f t="shared" ref="L146" si="100">SUM(L147:L151)</f>
        <v>9</v>
      </c>
      <c r="M146" s="80">
        <f t="shared" ref="M146" si="101">SUM(M147:M151)</f>
        <v>5</v>
      </c>
      <c r="N146" s="87">
        <f t="shared" ref="N146" si="102">SUM(N147:N151)</f>
        <v>9</v>
      </c>
      <c r="O146" s="80">
        <f>SUM(O147:O151)</f>
        <v>1</v>
      </c>
      <c r="P146" s="80">
        <f t="shared" ref="P146:Z146" si="103">SUM(P147:P151)</f>
        <v>11</v>
      </c>
      <c r="Q146" s="80">
        <f t="shared" si="103"/>
        <v>3</v>
      </c>
      <c r="R146" s="80">
        <f t="shared" si="103"/>
        <v>13</v>
      </c>
      <c r="S146" s="86">
        <f t="shared" si="103"/>
        <v>11</v>
      </c>
      <c r="T146" s="99">
        <f>SUM(T147:T151)</f>
        <v>0</v>
      </c>
      <c r="U146" s="99">
        <f>SUM(U147:U151)</f>
        <v>0</v>
      </c>
      <c r="V146" s="80">
        <f t="shared" si="103"/>
        <v>0</v>
      </c>
      <c r="W146" s="86">
        <f t="shared" si="103"/>
        <v>0</v>
      </c>
      <c r="X146" s="80">
        <f>SUM(X147:X151)</f>
        <v>0</v>
      </c>
      <c r="Y146" s="80">
        <f>SUM(Y147:Y151)</f>
        <v>0</v>
      </c>
      <c r="Z146" s="87">
        <f t="shared" si="103"/>
        <v>0</v>
      </c>
      <c r="AA146" s="80"/>
      <c r="AB146" s="99"/>
      <c r="AC146" s="99"/>
      <c r="AD146" s="87"/>
      <c r="AE146" s="86"/>
      <c r="AF146" s="99"/>
      <c r="AG146" s="99"/>
      <c r="AH146" s="87"/>
      <c r="AI146" s="86"/>
      <c r="AJ146" s="99"/>
      <c r="AK146" s="99"/>
      <c r="AL146" s="87"/>
      <c r="AM146" s="86"/>
      <c r="AN146" s="99"/>
      <c r="AO146" s="99"/>
      <c r="AP146" s="87"/>
      <c r="AQ146" s="86"/>
      <c r="AR146" s="99"/>
      <c r="AS146" s="99"/>
      <c r="AT146" s="87"/>
      <c r="AU146" s="86"/>
      <c r="AV146" s="99"/>
      <c r="AW146" s="99"/>
      <c r="AX146" s="87"/>
      <c r="AY146" s="86"/>
      <c r="AZ146" s="99"/>
      <c r="BA146" s="99"/>
      <c r="BB146" s="87"/>
      <c r="BC146" s="86"/>
      <c r="BD146" s="99"/>
      <c r="BE146" s="99"/>
      <c r="BF146" s="87"/>
      <c r="BG146" s="86"/>
      <c r="BH146" s="99"/>
      <c r="BI146" s="99"/>
      <c r="BJ146" s="87"/>
    </row>
    <row r="147" spans="2:62" x14ac:dyDescent="0.45">
      <c r="B147" s="31" t="s">
        <v>174</v>
      </c>
      <c r="C147" s="24"/>
      <c r="D147" s="23"/>
      <c r="E147" s="23"/>
      <c r="F147" s="25"/>
      <c r="G147" s="23"/>
      <c r="H147" s="23"/>
      <c r="I147" s="23"/>
      <c r="J147" s="23"/>
      <c r="K147" s="97">
        <v>0</v>
      </c>
      <c r="L147" s="98">
        <v>0</v>
      </c>
      <c r="M147" s="98">
        <v>0</v>
      </c>
      <c r="N147" s="133">
        <v>0</v>
      </c>
      <c r="O147" s="98">
        <v>0</v>
      </c>
      <c r="P147" s="81">
        <v>1</v>
      </c>
      <c r="Q147" s="98">
        <v>0</v>
      </c>
      <c r="R147" s="81">
        <v>1</v>
      </c>
      <c r="S147" s="24">
        <v>2</v>
      </c>
      <c r="T147" s="102">
        <v>0</v>
      </c>
      <c r="U147" s="102">
        <v>0</v>
      </c>
      <c r="V147" s="23"/>
      <c r="W147" s="88"/>
      <c r="X147" s="81"/>
      <c r="Y147" s="81"/>
      <c r="Z147" s="89"/>
      <c r="AA147" s="23"/>
      <c r="AB147" s="102"/>
      <c r="AC147" s="102"/>
      <c r="AD147" s="25"/>
      <c r="AE147" s="24"/>
      <c r="AF147" s="102"/>
      <c r="AG147" s="102"/>
      <c r="AH147" s="25"/>
      <c r="AI147" s="24"/>
      <c r="AJ147" s="102"/>
      <c r="AK147" s="102"/>
      <c r="AL147" s="25"/>
      <c r="AM147" s="24"/>
      <c r="AN147" s="102"/>
      <c r="AO147" s="102"/>
      <c r="AP147" s="25"/>
      <c r="AQ147" s="24"/>
      <c r="AR147" s="102"/>
      <c r="AS147" s="102"/>
      <c r="AT147" s="25"/>
      <c r="AU147" s="24"/>
      <c r="AV147" s="102"/>
      <c r="AW147" s="102"/>
      <c r="AX147" s="25"/>
      <c r="AY147" s="24"/>
      <c r="AZ147" s="102"/>
      <c r="BA147" s="102"/>
      <c r="BB147" s="25"/>
      <c r="BC147" s="24"/>
      <c r="BD147" s="102"/>
      <c r="BE147" s="102"/>
      <c r="BF147" s="25"/>
      <c r="BG147" s="24"/>
      <c r="BH147" s="102"/>
      <c r="BI147" s="102"/>
      <c r="BJ147" s="25"/>
    </row>
    <row r="148" spans="2:62" x14ac:dyDescent="0.45">
      <c r="B148" s="31" t="s">
        <v>273</v>
      </c>
      <c r="C148" s="24"/>
      <c r="D148" s="23"/>
      <c r="E148" s="23"/>
      <c r="F148" s="25"/>
      <c r="G148" s="23"/>
      <c r="H148" s="23"/>
      <c r="I148" s="23"/>
      <c r="J148" s="23"/>
      <c r="K148" s="97">
        <v>0</v>
      </c>
      <c r="L148" s="98">
        <v>0</v>
      </c>
      <c r="M148" s="98">
        <v>0</v>
      </c>
      <c r="N148" s="89">
        <v>2</v>
      </c>
      <c r="O148" s="98">
        <v>0</v>
      </c>
      <c r="P148" s="98">
        <v>0</v>
      </c>
      <c r="Q148" s="98">
        <v>0</v>
      </c>
      <c r="R148" s="98">
        <v>0</v>
      </c>
      <c r="S148" s="24">
        <v>0</v>
      </c>
      <c r="T148" s="102">
        <v>0</v>
      </c>
      <c r="U148" s="102">
        <v>0</v>
      </c>
      <c r="V148" s="23"/>
      <c r="W148" s="88"/>
      <c r="X148" s="81"/>
      <c r="Y148" s="81"/>
      <c r="Z148" s="89"/>
      <c r="AA148" s="23"/>
      <c r="AB148" s="102"/>
      <c r="AC148" s="102"/>
      <c r="AD148" s="25"/>
      <c r="AE148" s="24"/>
      <c r="AF148" s="102"/>
      <c r="AG148" s="102"/>
      <c r="AH148" s="25"/>
      <c r="AI148" s="24"/>
      <c r="AJ148" s="102"/>
      <c r="AK148" s="102"/>
      <c r="AL148" s="25"/>
      <c r="AM148" s="24"/>
      <c r="AN148" s="102"/>
      <c r="AO148" s="102"/>
      <c r="AP148" s="25"/>
      <c r="AQ148" s="24"/>
      <c r="AR148" s="102"/>
      <c r="AS148" s="102"/>
      <c r="AT148" s="25"/>
      <c r="AU148" s="24"/>
      <c r="AV148" s="102"/>
      <c r="AW148" s="102"/>
      <c r="AX148" s="25"/>
      <c r="AY148" s="24"/>
      <c r="AZ148" s="102"/>
      <c r="BA148" s="102"/>
      <c r="BB148" s="25"/>
      <c r="BC148" s="24"/>
      <c r="BD148" s="102"/>
      <c r="BE148" s="102"/>
      <c r="BF148" s="25"/>
      <c r="BG148" s="24"/>
      <c r="BH148" s="102"/>
      <c r="BI148" s="102"/>
      <c r="BJ148" s="25"/>
    </row>
    <row r="149" spans="2:62" x14ac:dyDescent="0.45">
      <c r="B149" s="31" t="s">
        <v>175</v>
      </c>
      <c r="C149" s="24"/>
      <c r="D149" s="23"/>
      <c r="E149" s="23"/>
      <c r="F149" s="25"/>
      <c r="G149" s="23"/>
      <c r="H149" s="23"/>
      <c r="I149" s="23"/>
      <c r="J149" s="23"/>
      <c r="K149" s="97">
        <v>0</v>
      </c>
      <c r="L149" s="81">
        <v>1</v>
      </c>
      <c r="M149" s="98">
        <v>0</v>
      </c>
      <c r="N149" s="133">
        <v>0</v>
      </c>
      <c r="O149" s="98">
        <v>0</v>
      </c>
      <c r="P149" s="98">
        <v>0</v>
      </c>
      <c r="Q149" s="81">
        <v>1</v>
      </c>
      <c r="R149" s="98">
        <v>0</v>
      </c>
      <c r="S149" s="24">
        <v>0</v>
      </c>
      <c r="T149" s="102">
        <v>0</v>
      </c>
      <c r="U149" s="102">
        <v>0</v>
      </c>
      <c r="V149" s="23"/>
      <c r="W149" s="88"/>
      <c r="X149" s="81"/>
      <c r="Y149" s="81"/>
      <c r="Z149" s="89"/>
      <c r="AA149" s="23"/>
      <c r="AB149" s="102"/>
      <c r="AC149" s="102"/>
      <c r="AD149" s="25"/>
      <c r="AE149" s="24"/>
      <c r="AF149" s="102"/>
      <c r="AG149" s="102"/>
      <c r="AH149" s="25"/>
      <c r="AI149" s="24"/>
      <c r="AJ149" s="102"/>
      <c r="AK149" s="102"/>
      <c r="AL149" s="25"/>
      <c r="AM149" s="24"/>
      <c r="AN149" s="102"/>
      <c r="AO149" s="102"/>
      <c r="AP149" s="25"/>
      <c r="AQ149" s="24"/>
      <c r="AR149" s="102"/>
      <c r="AS149" s="102"/>
      <c r="AT149" s="25"/>
      <c r="AU149" s="24"/>
      <c r="AV149" s="102"/>
      <c r="AW149" s="102"/>
      <c r="AX149" s="25"/>
      <c r="AY149" s="24"/>
      <c r="AZ149" s="102"/>
      <c r="BA149" s="102"/>
      <c r="BB149" s="25"/>
      <c r="BC149" s="24"/>
      <c r="BD149" s="102"/>
      <c r="BE149" s="102"/>
      <c r="BF149" s="25"/>
      <c r="BG149" s="24"/>
      <c r="BH149" s="102"/>
      <c r="BI149" s="102"/>
      <c r="BJ149" s="25"/>
    </row>
    <row r="150" spans="2:62" x14ac:dyDescent="0.45">
      <c r="B150" s="31" t="s">
        <v>176</v>
      </c>
      <c r="C150" s="24"/>
      <c r="D150" s="23"/>
      <c r="E150" s="23"/>
      <c r="F150" s="25"/>
      <c r="G150" s="23"/>
      <c r="H150" s="23"/>
      <c r="I150" s="23"/>
      <c r="J150" s="23"/>
      <c r="K150" s="97">
        <v>0</v>
      </c>
      <c r="L150" s="98">
        <v>0</v>
      </c>
      <c r="M150" s="98">
        <v>0</v>
      </c>
      <c r="N150" s="89">
        <v>7</v>
      </c>
      <c r="O150" s="98">
        <v>0</v>
      </c>
      <c r="P150" s="81">
        <v>5</v>
      </c>
      <c r="Q150" s="81">
        <v>2</v>
      </c>
      <c r="R150" s="81">
        <v>5</v>
      </c>
      <c r="S150" s="24">
        <v>0</v>
      </c>
      <c r="T150" s="102">
        <v>0</v>
      </c>
      <c r="U150" s="102">
        <v>0</v>
      </c>
      <c r="V150" s="23"/>
      <c r="W150" s="88"/>
      <c r="X150" s="81"/>
      <c r="Y150" s="81"/>
      <c r="Z150" s="89"/>
      <c r="AA150" s="23"/>
      <c r="AB150" s="102"/>
      <c r="AC150" s="102"/>
      <c r="AD150" s="25"/>
      <c r="AE150" s="24"/>
      <c r="AF150" s="102"/>
      <c r="AG150" s="102"/>
      <c r="AH150" s="25"/>
      <c r="AI150" s="24"/>
      <c r="AJ150" s="102"/>
      <c r="AK150" s="102"/>
      <c r="AL150" s="25"/>
      <c r="AM150" s="24"/>
      <c r="AN150" s="102"/>
      <c r="AO150" s="102"/>
      <c r="AP150" s="25"/>
      <c r="AQ150" s="24"/>
      <c r="AR150" s="102"/>
      <c r="AS150" s="102"/>
      <c r="AT150" s="25"/>
      <c r="AU150" s="24"/>
      <c r="AV150" s="102"/>
      <c r="AW150" s="102"/>
      <c r="AX150" s="25"/>
      <c r="AY150" s="24"/>
      <c r="AZ150" s="102"/>
      <c r="BA150" s="102"/>
      <c r="BB150" s="25"/>
      <c r="BC150" s="24"/>
      <c r="BD150" s="102"/>
      <c r="BE150" s="102"/>
      <c r="BF150" s="25"/>
      <c r="BG150" s="24"/>
      <c r="BH150" s="102"/>
      <c r="BI150" s="102"/>
      <c r="BJ150" s="25"/>
    </row>
    <row r="151" spans="2:62" x14ac:dyDescent="0.45">
      <c r="B151" s="31" t="s">
        <v>177</v>
      </c>
      <c r="C151" s="24"/>
      <c r="D151" s="23"/>
      <c r="E151" s="23"/>
      <c r="F151" s="25"/>
      <c r="G151" s="23"/>
      <c r="H151" s="23"/>
      <c r="I151" s="23"/>
      <c r="J151" s="23"/>
      <c r="K151" s="88">
        <v>4</v>
      </c>
      <c r="L151" s="81">
        <v>8</v>
      </c>
      <c r="M151" s="81">
        <v>5</v>
      </c>
      <c r="N151" s="133">
        <v>0</v>
      </c>
      <c r="O151" s="81">
        <v>1</v>
      </c>
      <c r="P151" s="81">
        <v>5</v>
      </c>
      <c r="Q151" s="98">
        <v>0</v>
      </c>
      <c r="R151" s="81">
        <v>7</v>
      </c>
      <c r="S151" s="24">
        <v>9</v>
      </c>
      <c r="T151" s="102">
        <v>0</v>
      </c>
      <c r="U151" s="102">
        <v>0</v>
      </c>
      <c r="V151" s="23"/>
      <c r="W151" s="88"/>
      <c r="X151" s="81"/>
      <c r="Y151" s="81"/>
      <c r="Z151" s="89"/>
      <c r="AA151" s="23"/>
      <c r="AB151" s="102"/>
      <c r="AC151" s="102"/>
      <c r="AD151" s="25"/>
      <c r="AE151" s="24"/>
      <c r="AF151" s="102"/>
      <c r="AG151" s="102"/>
      <c r="AH151" s="25"/>
      <c r="AI151" s="24"/>
      <c r="AJ151" s="102"/>
      <c r="AK151" s="102"/>
      <c r="AL151" s="25"/>
      <c r="AM151" s="24"/>
      <c r="AN151" s="102"/>
      <c r="AO151" s="102"/>
      <c r="AP151" s="25"/>
      <c r="AQ151" s="24"/>
      <c r="AR151" s="102"/>
      <c r="AS151" s="102"/>
      <c r="AT151" s="25"/>
      <c r="AU151" s="24"/>
      <c r="AV151" s="102"/>
      <c r="AW151" s="102"/>
      <c r="AX151" s="25"/>
      <c r="AY151" s="24"/>
      <c r="AZ151" s="102"/>
      <c r="BA151" s="102"/>
      <c r="BB151" s="25"/>
      <c r="BC151" s="24"/>
      <c r="BD151" s="102"/>
      <c r="BE151" s="102"/>
      <c r="BF151" s="25"/>
      <c r="BG151" s="24"/>
      <c r="BH151" s="102"/>
      <c r="BI151" s="102"/>
      <c r="BJ151" s="25"/>
    </row>
    <row r="152" spans="2:62" x14ac:dyDescent="0.45">
      <c r="B152" s="31"/>
      <c r="C152" s="24"/>
      <c r="D152" s="23"/>
      <c r="E152" s="23"/>
      <c r="F152" s="25"/>
      <c r="G152" s="23"/>
      <c r="H152" s="23"/>
      <c r="I152" s="23"/>
      <c r="J152" s="23"/>
      <c r="K152" s="88"/>
      <c r="L152" s="81"/>
      <c r="M152" s="81"/>
      <c r="N152" s="89"/>
      <c r="O152" s="81"/>
      <c r="P152" s="81"/>
      <c r="Q152" s="81"/>
      <c r="R152" s="81"/>
      <c r="S152" s="24"/>
      <c r="T152" s="102"/>
      <c r="U152" s="23"/>
      <c r="V152" s="23"/>
      <c r="W152" s="88"/>
      <c r="X152" s="81"/>
      <c r="Y152" s="81"/>
      <c r="Z152" s="89"/>
      <c r="AA152" s="23"/>
      <c r="AB152" s="102"/>
      <c r="AC152" s="23"/>
      <c r="AD152" s="25"/>
      <c r="AE152" s="24"/>
      <c r="AF152" s="102"/>
      <c r="AG152" s="23"/>
      <c r="AH152" s="25"/>
      <c r="AI152" s="24"/>
      <c r="AJ152" s="102"/>
      <c r="AK152" s="23"/>
      <c r="AL152" s="25"/>
      <c r="AM152" s="24"/>
      <c r="AN152" s="102"/>
      <c r="AO152" s="23"/>
      <c r="AP152" s="25"/>
      <c r="AQ152" s="24"/>
      <c r="AR152" s="102"/>
      <c r="AS152" s="23"/>
      <c r="AT152" s="25"/>
      <c r="AU152" s="24"/>
      <c r="AV152" s="102"/>
      <c r="AW152" s="23"/>
      <c r="AX152" s="25"/>
      <c r="AY152" s="24"/>
      <c r="AZ152" s="102"/>
      <c r="BA152" s="23"/>
      <c r="BB152" s="25"/>
      <c r="BC152" s="24"/>
      <c r="BD152" s="102"/>
      <c r="BE152" s="23"/>
      <c r="BF152" s="25"/>
      <c r="BG152" s="24"/>
      <c r="BH152" s="102"/>
      <c r="BI152" s="23"/>
      <c r="BJ152" s="25"/>
    </row>
    <row r="153" spans="2:62" s="7" customFormat="1" x14ac:dyDescent="0.45">
      <c r="B153" s="72" t="s">
        <v>130</v>
      </c>
      <c r="C153" s="20"/>
      <c r="D153" s="19"/>
      <c r="E153" s="19"/>
      <c r="F153" s="21"/>
      <c r="G153" s="19"/>
      <c r="H153" s="19"/>
      <c r="I153" s="19"/>
      <c r="J153" s="19"/>
      <c r="K153" s="86">
        <f>SUM(K154:K155)</f>
        <v>918</v>
      </c>
      <c r="L153" s="80">
        <f t="shared" ref="L153:N153" si="104">SUM(L154:L155)</f>
        <v>1112</v>
      </c>
      <c r="M153" s="80">
        <f t="shared" si="104"/>
        <v>1560</v>
      </c>
      <c r="N153" s="87">
        <f t="shared" si="104"/>
        <v>459</v>
      </c>
      <c r="O153" s="80">
        <f>SUM(O154:O155)</f>
        <v>771</v>
      </c>
      <c r="P153" s="80">
        <f t="shared" ref="P153:T153" si="105">SUM(P154:P155)</f>
        <v>754</v>
      </c>
      <c r="Q153" s="80">
        <f t="shared" si="105"/>
        <v>828</v>
      </c>
      <c r="R153" s="80">
        <f t="shared" si="105"/>
        <v>605</v>
      </c>
      <c r="S153" s="86">
        <f>SUM(S154:S155)</f>
        <v>704</v>
      </c>
      <c r="T153" s="99">
        <f t="shared" si="105"/>
        <v>0</v>
      </c>
      <c r="U153" s="99">
        <f>SUM(U154:U155)</f>
        <v>0</v>
      </c>
      <c r="V153" s="80">
        <f>SUM(V154:V155)</f>
        <v>34</v>
      </c>
      <c r="W153" s="86">
        <f>SUM(W154:W155)</f>
        <v>59</v>
      </c>
      <c r="X153" s="80">
        <f t="shared" ref="X153" si="106">SUM(X154:X155)</f>
        <v>0</v>
      </c>
      <c r="Y153" s="80">
        <f>SUM(Y154:Y155)</f>
        <v>0</v>
      </c>
      <c r="Z153" s="87">
        <f>SUM(Z154:Z155)</f>
        <v>0</v>
      </c>
      <c r="AA153" s="80"/>
      <c r="AB153" s="99"/>
      <c r="AC153" s="99"/>
      <c r="AD153" s="87"/>
      <c r="AE153" s="86"/>
      <c r="AF153" s="99"/>
      <c r="AG153" s="99"/>
      <c r="AH153" s="87"/>
      <c r="AI153" s="86"/>
      <c r="AJ153" s="99"/>
      <c r="AK153" s="99"/>
      <c r="AL153" s="87"/>
      <c r="AM153" s="86"/>
      <c r="AN153" s="99"/>
      <c r="AO153" s="99"/>
      <c r="AP153" s="87"/>
      <c r="AQ153" s="86"/>
      <c r="AR153" s="99"/>
      <c r="AS153" s="99"/>
      <c r="AT153" s="87"/>
      <c r="AU153" s="86"/>
      <c r="AV153" s="99"/>
      <c r="AW153" s="99"/>
      <c r="AX153" s="87"/>
      <c r="AY153" s="86"/>
      <c r="AZ153" s="99"/>
      <c r="BA153" s="99"/>
      <c r="BB153" s="87"/>
      <c r="BC153" s="86"/>
      <c r="BD153" s="99"/>
      <c r="BE153" s="99"/>
      <c r="BF153" s="87"/>
      <c r="BG153" s="86"/>
      <c r="BH153" s="99"/>
      <c r="BI153" s="99"/>
      <c r="BJ153" s="87"/>
    </row>
    <row r="154" spans="2:62" x14ac:dyDescent="0.45">
      <c r="B154" s="31" t="s">
        <v>178</v>
      </c>
      <c r="C154" s="24"/>
      <c r="D154" s="23"/>
      <c r="E154" s="23"/>
      <c r="F154" s="25"/>
      <c r="G154" s="23"/>
      <c r="H154" s="23"/>
      <c r="I154" s="23"/>
      <c r="J154" s="23"/>
      <c r="K154" s="88">
        <v>57</v>
      </c>
      <c r="L154" s="81">
        <v>66</v>
      </c>
      <c r="M154" s="81">
        <v>91</v>
      </c>
      <c r="N154" s="89">
        <v>17</v>
      </c>
      <c r="O154" s="81">
        <v>132</v>
      </c>
      <c r="P154" s="81">
        <v>59</v>
      </c>
      <c r="Q154" s="81">
        <v>64</v>
      </c>
      <c r="R154" s="81">
        <v>39</v>
      </c>
      <c r="S154" s="24">
        <v>72</v>
      </c>
      <c r="T154" s="102">
        <v>0</v>
      </c>
      <c r="U154" s="102">
        <v>0</v>
      </c>
      <c r="V154" s="23">
        <v>1</v>
      </c>
      <c r="W154" s="88"/>
      <c r="X154" s="81"/>
      <c r="Y154" s="81"/>
      <c r="Z154" s="89"/>
      <c r="AA154" s="23"/>
      <c r="AB154" s="102"/>
      <c r="AC154" s="102"/>
      <c r="AD154" s="25"/>
      <c r="AE154" s="24"/>
      <c r="AF154" s="102"/>
      <c r="AG154" s="102"/>
      <c r="AH154" s="25"/>
      <c r="AI154" s="24"/>
      <c r="AJ154" s="102"/>
      <c r="AK154" s="102"/>
      <c r="AL154" s="25"/>
      <c r="AM154" s="24"/>
      <c r="AN154" s="102"/>
      <c r="AO154" s="102"/>
      <c r="AP154" s="25"/>
      <c r="AQ154" s="24"/>
      <c r="AR154" s="102"/>
      <c r="AS154" s="102"/>
      <c r="AT154" s="25"/>
      <c r="AU154" s="24"/>
      <c r="AV154" s="102"/>
      <c r="AW154" s="102"/>
      <c r="AX154" s="25"/>
      <c r="AY154" s="24"/>
      <c r="AZ154" s="102"/>
      <c r="BA154" s="102"/>
      <c r="BB154" s="25"/>
      <c r="BC154" s="24"/>
      <c r="BD154" s="102"/>
      <c r="BE154" s="102"/>
      <c r="BF154" s="25"/>
      <c r="BG154" s="24"/>
      <c r="BH154" s="102"/>
      <c r="BI154" s="102"/>
      <c r="BJ154" s="25"/>
    </row>
    <row r="155" spans="2:62" x14ac:dyDescent="0.45">
      <c r="B155" s="31" t="s">
        <v>274</v>
      </c>
      <c r="C155" s="24"/>
      <c r="D155" s="23"/>
      <c r="E155" s="23"/>
      <c r="F155" s="25"/>
      <c r="G155" s="23"/>
      <c r="H155" s="23"/>
      <c r="I155" s="23"/>
      <c r="J155" s="23"/>
      <c r="K155" s="88">
        <v>861</v>
      </c>
      <c r="L155" s="81">
        <v>1046</v>
      </c>
      <c r="M155" s="81">
        <v>1469</v>
      </c>
      <c r="N155" s="89">
        <v>442</v>
      </c>
      <c r="O155" s="81">
        <v>639</v>
      </c>
      <c r="P155" s="81">
        <v>695</v>
      </c>
      <c r="Q155" s="81">
        <v>764</v>
      </c>
      <c r="R155" s="81">
        <v>566</v>
      </c>
      <c r="S155" s="24">
        <v>632</v>
      </c>
      <c r="T155" s="102">
        <v>0</v>
      </c>
      <c r="U155" s="102">
        <v>0</v>
      </c>
      <c r="V155" s="23">
        <v>33</v>
      </c>
      <c r="W155" s="151">
        <v>59</v>
      </c>
      <c r="X155" s="81"/>
      <c r="Y155" s="81"/>
      <c r="Z155" s="89"/>
      <c r="AA155" s="23"/>
      <c r="AB155" s="102"/>
      <c r="AC155" s="102"/>
      <c r="AD155" s="25"/>
      <c r="AE155" s="24"/>
      <c r="AF155" s="102"/>
      <c r="AG155" s="102"/>
      <c r="AH155" s="25"/>
      <c r="AI155" s="24"/>
      <c r="AJ155" s="102"/>
      <c r="AK155" s="102"/>
      <c r="AL155" s="25"/>
      <c r="AM155" s="24"/>
      <c r="AN155" s="102"/>
      <c r="AO155" s="102"/>
      <c r="AP155" s="25"/>
      <c r="AQ155" s="24"/>
      <c r="AR155" s="102"/>
      <c r="AS155" s="102"/>
      <c r="AT155" s="25"/>
      <c r="AU155" s="24"/>
      <c r="AV155" s="102"/>
      <c r="AW155" s="102"/>
      <c r="AX155" s="25"/>
      <c r="AY155" s="24"/>
      <c r="AZ155" s="102"/>
      <c r="BA155" s="102"/>
      <c r="BB155" s="25"/>
      <c r="BC155" s="24"/>
      <c r="BD155" s="102"/>
      <c r="BE155" s="102"/>
      <c r="BF155" s="25"/>
      <c r="BG155" s="24"/>
      <c r="BH155" s="102"/>
      <c r="BI155" s="102"/>
      <c r="BJ155" s="25"/>
    </row>
    <row r="156" spans="2:62" x14ac:dyDescent="0.45">
      <c r="B156" s="31"/>
      <c r="C156" s="24"/>
      <c r="D156" s="23"/>
      <c r="E156" s="23"/>
      <c r="F156" s="25"/>
      <c r="G156" s="23"/>
      <c r="H156" s="23"/>
      <c r="I156" s="23"/>
      <c r="J156" s="23"/>
      <c r="K156" s="88"/>
      <c r="L156" s="81"/>
      <c r="M156" s="81"/>
      <c r="N156" s="89"/>
      <c r="O156" s="81"/>
      <c r="P156" s="81"/>
      <c r="Q156" s="81"/>
      <c r="R156" s="81"/>
      <c r="S156" s="24"/>
      <c r="T156" s="102"/>
      <c r="U156" s="23"/>
      <c r="V156" s="23"/>
      <c r="W156" s="88"/>
      <c r="X156" s="81"/>
      <c r="Y156" s="81"/>
      <c r="Z156" s="89"/>
      <c r="AA156" s="23"/>
      <c r="AB156" s="102"/>
      <c r="AC156" s="23"/>
      <c r="AD156" s="25"/>
      <c r="AE156" s="24"/>
      <c r="AF156" s="102"/>
      <c r="AG156" s="23"/>
      <c r="AH156" s="25"/>
      <c r="AI156" s="24"/>
      <c r="AJ156" s="102"/>
      <c r="AK156" s="23"/>
      <c r="AL156" s="25"/>
      <c r="AM156" s="24"/>
      <c r="AN156" s="102"/>
      <c r="AO156" s="23"/>
      <c r="AP156" s="25"/>
      <c r="AQ156" s="24"/>
      <c r="AR156" s="102"/>
      <c r="AS156" s="23"/>
      <c r="AT156" s="25"/>
      <c r="AU156" s="24"/>
      <c r="AV156" s="102"/>
      <c r="AW156" s="23"/>
      <c r="AX156" s="25"/>
      <c r="AY156" s="24"/>
      <c r="AZ156" s="102"/>
      <c r="BA156" s="23"/>
      <c r="BB156" s="25"/>
      <c r="BC156" s="24"/>
      <c r="BD156" s="102"/>
      <c r="BE156" s="23"/>
      <c r="BF156" s="25"/>
      <c r="BG156" s="24"/>
      <c r="BH156" s="102"/>
      <c r="BI156" s="23"/>
      <c r="BJ156" s="25"/>
    </row>
    <row r="157" spans="2:62" s="7" customFormat="1" x14ac:dyDescent="0.45">
      <c r="B157" s="72" t="s">
        <v>140</v>
      </c>
      <c r="C157" s="20"/>
      <c r="D157" s="19"/>
      <c r="E157" s="19"/>
      <c r="F157" s="21"/>
      <c r="G157" s="19"/>
      <c r="H157" s="19"/>
      <c r="I157" s="19"/>
      <c r="J157" s="19"/>
      <c r="K157" s="86">
        <f>SUM(K158:K166)</f>
        <v>12</v>
      </c>
      <c r="L157" s="80">
        <f t="shared" ref="L157:M157" si="107">SUM(L158:L166)</f>
        <v>11</v>
      </c>
      <c r="M157" s="80">
        <f t="shared" si="107"/>
        <v>27</v>
      </c>
      <c r="N157" s="87">
        <f>SUM(N158:N166)</f>
        <v>10</v>
      </c>
      <c r="O157" s="80">
        <f>SUM(O158:O166)</f>
        <v>26</v>
      </c>
      <c r="P157" s="80">
        <f t="shared" ref="P157:Q157" si="108">SUM(P158:P166)</f>
        <v>3</v>
      </c>
      <c r="Q157" s="80">
        <f t="shared" si="108"/>
        <v>6</v>
      </c>
      <c r="R157" s="80">
        <f>SUM(R158:R166)</f>
        <v>11</v>
      </c>
      <c r="S157" s="86">
        <f>SUM(S158:S166)</f>
        <v>6</v>
      </c>
      <c r="T157" s="99">
        <f t="shared" ref="T157:U157" si="109">SUM(T158:T166)</f>
        <v>0</v>
      </c>
      <c r="U157" s="99">
        <f t="shared" si="109"/>
        <v>0</v>
      </c>
      <c r="V157" s="80">
        <f>SUM(V158:V166)</f>
        <v>5</v>
      </c>
      <c r="W157" s="86">
        <f>SUM(W158:W166)</f>
        <v>5</v>
      </c>
      <c r="X157" s="80">
        <f t="shared" ref="X157:Y157" si="110">SUM(X158:X166)</f>
        <v>0</v>
      </c>
      <c r="Y157" s="80">
        <f t="shared" si="110"/>
        <v>0</v>
      </c>
      <c r="Z157" s="87">
        <f>SUM(Z158:Z166)</f>
        <v>0</v>
      </c>
      <c r="AA157" s="80"/>
      <c r="AB157" s="99"/>
      <c r="AC157" s="99"/>
      <c r="AD157" s="87"/>
      <c r="AE157" s="86"/>
      <c r="AF157" s="99"/>
      <c r="AG157" s="99"/>
      <c r="AH157" s="87"/>
      <c r="AI157" s="86"/>
      <c r="AJ157" s="99"/>
      <c r="AK157" s="99"/>
      <c r="AL157" s="87"/>
      <c r="AM157" s="86"/>
      <c r="AN157" s="99"/>
      <c r="AO157" s="99"/>
      <c r="AP157" s="87"/>
      <c r="AQ157" s="86"/>
      <c r="AR157" s="99"/>
      <c r="AS157" s="99"/>
      <c r="AT157" s="87"/>
      <c r="AU157" s="86"/>
      <c r="AV157" s="99"/>
      <c r="AW157" s="99"/>
      <c r="AX157" s="87"/>
      <c r="AY157" s="86"/>
      <c r="AZ157" s="99"/>
      <c r="BA157" s="99"/>
      <c r="BB157" s="87"/>
      <c r="BC157" s="86"/>
      <c r="BD157" s="99"/>
      <c r="BE157" s="99"/>
      <c r="BF157" s="87"/>
      <c r="BG157" s="86"/>
      <c r="BH157" s="99"/>
      <c r="BI157" s="99"/>
      <c r="BJ157" s="87"/>
    </row>
    <row r="158" spans="2:62" x14ac:dyDescent="0.45">
      <c r="B158" s="31" t="s">
        <v>179</v>
      </c>
      <c r="C158" s="24"/>
      <c r="D158" s="23"/>
      <c r="E158" s="23"/>
      <c r="F158" s="25"/>
      <c r="G158" s="23"/>
      <c r="H158" s="23"/>
      <c r="I158" s="23"/>
      <c r="J158" s="23"/>
      <c r="K158" s="88">
        <v>4</v>
      </c>
      <c r="L158" s="81">
        <v>3</v>
      </c>
      <c r="M158" s="81">
        <v>3</v>
      </c>
      <c r="N158" s="89">
        <v>2</v>
      </c>
      <c r="O158" s="81">
        <v>12</v>
      </c>
      <c r="P158" s="98">
        <v>0</v>
      </c>
      <c r="Q158" s="81">
        <v>2</v>
      </c>
      <c r="R158" s="81">
        <v>5</v>
      </c>
      <c r="S158" s="24">
        <v>0</v>
      </c>
      <c r="T158" s="102">
        <v>0</v>
      </c>
      <c r="U158" s="102">
        <v>0</v>
      </c>
      <c r="V158" s="23"/>
      <c r="W158" s="88"/>
      <c r="X158" s="81"/>
      <c r="Y158" s="81"/>
      <c r="Z158" s="89"/>
      <c r="AA158" s="23"/>
      <c r="AB158" s="102"/>
      <c r="AC158" s="102"/>
      <c r="AD158" s="25"/>
      <c r="AE158" s="24"/>
      <c r="AF158" s="102"/>
      <c r="AG158" s="102"/>
      <c r="AH158" s="25"/>
      <c r="AI158" s="24"/>
      <c r="AJ158" s="102"/>
      <c r="AK158" s="102"/>
      <c r="AL158" s="25"/>
      <c r="AM158" s="24"/>
      <c r="AN158" s="102"/>
      <c r="AO158" s="102"/>
      <c r="AP158" s="25"/>
      <c r="AQ158" s="24"/>
      <c r="AR158" s="102"/>
      <c r="AS158" s="102"/>
      <c r="AT158" s="25"/>
      <c r="AU158" s="24"/>
      <c r="AV158" s="102"/>
      <c r="AW158" s="102"/>
      <c r="AX158" s="25"/>
      <c r="AY158" s="24"/>
      <c r="AZ158" s="102"/>
      <c r="BA158" s="102"/>
      <c r="BB158" s="25"/>
      <c r="BC158" s="24"/>
      <c r="BD158" s="102"/>
      <c r="BE158" s="102"/>
      <c r="BF158" s="25"/>
      <c r="BG158" s="24"/>
      <c r="BH158" s="102"/>
      <c r="BI158" s="102"/>
      <c r="BJ158" s="25"/>
    </row>
    <row r="159" spans="2:62" x14ac:dyDescent="0.45">
      <c r="B159" s="31" t="s">
        <v>180</v>
      </c>
      <c r="C159" s="24"/>
      <c r="D159" s="23"/>
      <c r="E159" s="23"/>
      <c r="F159" s="25"/>
      <c r="G159" s="23"/>
      <c r="H159" s="23"/>
      <c r="I159" s="23"/>
      <c r="J159" s="23"/>
      <c r="K159" s="97">
        <v>0</v>
      </c>
      <c r="L159" s="98">
        <v>0</v>
      </c>
      <c r="M159" s="98">
        <v>0</v>
      </c>
      <c r="N159" s="133">
        <v>0</v>
      </c>
      <c r="O159" s="98">
        <v>0</v>
      </c>
      <c r="P159" s="81">
        <v>1</v>
      </c>
      <c r="Q159" s="98">
        <v>0</v>
      </c>
      <c r="R159" s="98">
        <v>0</v>
      </c>
      <c r="S159" s="24">
        <v>0</v>
      </c>
      <c r="T159" s="102">
        <v>0</v>
      </c>
      <c r="U159" s="102">
        <v>0</v>
      </c>
      <c r="V159" s="23"/>
      <c r="W159" s="88"/>
      <c r="X159" s="81"/>
      <c r="Y159" s="81"/>
      <c r="Z159" s="89"/>
      <c r="AA159" s="23"/>
      <c r="AB159" s="102"/>
      <c r="AC159" s="102"/>
      <c r="AD159" s="25"/>
      <c r="AE159" s="24"/>
      <c r="AF159" s="102"/>
      <c r="AG159" s="102"/>
      <c r="AH159" s="25"/>
      <c r="AI159" s="24"/>
      <c r="AJ159" s="102"/>
      <c r="AK159" s="102"/>
      <c r="AL159" s="25"/>
      <c r="AM159" s="24"/>
      <c r="AN159" s="102"/>
      <c r="AO159" s="102"/>
      <c r="AP159" s="25"/>
      <c r="AQ159" s="24"/>
      <c r="AR159" s="102"/>
      <c r="AS159" s="102"/>
      <c r="AT159" s="25"/>
      <c r="AU159" s="24"/>
      <c r="AV159" s="102"/>
      <c r="AW159" s="102"/>
      <c r="AX159" s="25"/>
      <c r="AY159" s="24"/>
      <c r="AZ159" s="102"/>
      <c r="BA159" s="102"/>
      <c r="BB159" s="25"/>
      <c r="BC159" s="24"/>
      <c r="BD159" s="102"/>
      <c r="BE159" s="102"/>
      <c r="BF159" s="25"/>
      <c r="BG159" s="24"/>
      <c r="BH159" s="102"/>
      <c r="BI159" s="102"/>
      <c r="BJ159" s="25"/>
    </row>
    <row r="160" spans="2:62" x14ac:dyDescent="0.45">
      <c r="B160" s="31" t="s">
        <v>181</v>
      </c>
      <c r="C160" s="24"/>
      <c r="D160" s="23"/>
      <c r="E160" s="23"/>
      <c r="F160" s="25"/>
      <c r="G160" s="23"/>
      <c r="H160" s="23"/>
      <c r="I160" s="23"/>
      <c r="J160" s="23"/>
      <c r="K160" s="88">
        <v>4</v>
      </c>
      <c r="L160" s="81">
        <v>2</v>
      </c>
      <c r="M160" s="81">
        <v>9</v>
      </c>
      <c r="N160" s="89">
        <v>1</v>
      </c>
      <c r="O160" s="81">
        <v>2</v>
      </c>
      <c r="P160" s="98">
        <v>0</v>
      </c>
      <c r="Q160" s="81">
        <v>1</v>
      </c>
      <c r="R160" s="81">
        <v>3</v>
      </c>
      <c r="S160" s="24">
        <v>1</v>
      </c>
      <c r="T160" s="102">
        <v>0</v>
      </c>
      <c r="U160" s="102">
        <v>0</v>
      </c>
      <c r="V160" s="23">
        <v>2</v>
      </c>
      <c r="W160" s="88">
        <v>1</v>
      </c>
      <c r="X160" s="81"/>
      <c r="Y160" s="81"/>
      <c r="Z160" s="89"/>
      <c r="AA160" s="23"/>
      <c r="AB160" s="102"/>
      <c r="AC160" s="102"/>
      <c r="AD160" s="25"/>
      <c r="AE160" s="24"/>
      <c r="AF160" s="102"/>
      <c r="AG160" s="102"/>
      <c r="AH160" s="25"/>
      <c r="AI160" s="24"/>
      <c r="AJ160" s="102"/>
      <c r="AK160" s="102"/>
      <c r="AL160" s="25"/>
      <c r="AM160" s="24"/>
      <c r="AN160" s="102"/>
      <c r="AO160" s="102"/>
      <c r="AP160" s="25"/>
      <c r="AQ160" s="24"/>
      <c r="AR160" s="102"/>
      <c r="AS160" s="102"/>
      <c r="AT160" s="25"/>
      <c r="AU160" s="24"/>
      <c r="AV160" s="102"/>
      <c r="AW160" s="102"/>
      <c r="AX160" s="25"/>
      <c r="AY160" s="24"/>
      <c r="AZ160" s="102"/>
      <c r="BA160" s="102"/>
      <c r="BB160" s="25"/>
      <c r="BC160" s="24"/>
      <c r="BD160" s="102"/>
      <c r="BE160" s="102"/>
      <c r="BF160" s="25"/>
      <c r="BG160" s="24"/>
      <c r="BH160" s="102"/>
      <c r="BI160" s="102"/>
      <c r="BJ160" s="25"/>
    </row>
    <row r="161" spans="2:62" x14ac:dyDescent="0.45">
      <c r="B161" s="31" t="s">
        <v>182</v>
      </c>
      <c r="C161" s="24"/>
      <c r="D161" s="23"/>
      <c r="E161" s="23"/>
      <c r="F161" s="25"/>
      <c r="G161" s="23"/>
      <c r="H161" s="23"/>
      <c r="I161" s="23"/>
      <c r="J161" s="23"/>
      <c r="K161" s="88">
        <v>1</v>
      </c>
      <c r="L161" s="81">
        <v>1</v>
      </c>
      <c r="M161" s="81">
        <v>4</v>
      </c>
      <c r="N161" s="133">
        <v>0</v>
      </c>
      <c r="O161" s="81">
        <v>2</v>
      </c>
      <c r="P161" s="98">
        <v>0</v>
      </c>
      <c r="Q161" s="98">
        <v>0</v>
      </c>
      <c r="R161" s="98">
        <v>0</v>
      </c>
      <c r="S161" s="24">
        <v>0</v>
      </c>
      <c r="T161" s="102">
        <v>0</v>
      </c>
      <c r="U161" s="102">
        <v>0</v>
      </c>
      <c r="V161" s="23">
        <v>1</v>
      </c>
      <c r="W161" s="88"/>
      <c r="X161" s="81"/>
      <c r="Y161" s="81"/>
      <c r="Z161" s="89"/>
      <c r="AA161" s="23"/>
      <c r="AB161" s="102"/>
      <c r="AC161" s="102"/>
      <c r="AD161" s="25"/>
      <c r="AE161" s="24"/>
      <c r="AF161" s="102"/>
      <c r="AG161" s="102"/>
      <c r="AH161" s="25"/>
      <c r="AI161" s="24"/>
      <c r="AJ161" s="102"/>
      <c r="AK161" s="102"/>
      <c r="AL161" s="25"/>
      <c r="AM161" s="24"/>
      <c r="AN161" s="102"/>
      <c r="AO161" s="102"/>
      <c r="AP161" s="25"/>
      <c r="AQ161" s="24"/>
      <c r="AR161" s="102"/>
      <c r="AS161" s="102"/>
      <c r="AT161" s="25"/>
      <c r="AU161" s="24"/>
      <c r="AV161" s="102"/>
      <c r="AW161" s="102"/>
      <c r="AX161" s="25"/>
      <c r="AY161" s="24"/>
      <c r="AZ161" s="102"/>
      <c r="BA161" s="102"/>
      <c r="BB161" s="25"/>
      <c r="BC161" s="24"/>
      <c r="BD161" s="102"/>
      <c r="BE161" s="102"/>
      <c r="BF161" s="25"/>
      <c r="BG161" s="24"/>
      <c r="BH161" s="102"/>
      <c r="BI161" s="102"/>
      <c r="BJ161" s="25"/>
    </row>
    <row r="162" spans="2:62" x14ac:dyDescent="0.45">
      <c r="B162" s="31" t="s">
        <v>183</v>
      </c>
      <c r="C162" s="24"/>
      <c r="D162" s="23"/>
      <c r="E162" s="23"/>
      <c r="F162" s="25"/>
      <c r="G162" s="23"/>
      <c r="H162" s="23"/>
      <c r="I162" s="23"/>
      <c r="J162" s="23"/>
      <c r="K162" s="97">
        <v>0</v>
      </c>
      <c r="L162" s="81">
        <v>5</v>
      </c>
      <c r="M162" s="81">
        <v>9</v>
      </c>
      <c r="N162" s="89">
        <v>3</v>
      </c>
      <c r="O162" s="81">
        <v>7</v>
      </c>
      <c r="P162" s="98">
        <v>0</v>
      </c>
      <c r="Q162" s="81">
        <v>3</v>
      </c>
      <c r="R162" s="98">
        <v>0</v>
      </c>
      <c r="S162" s="24">
        <v>3</v>
      </c>
      <c r="T162" s="102">
        <v>0</v>
      </c>
      <c r="U162" s="102">
        <v>0</v>
      </c>
      <c r="V162" s="23"/>
      <c r="W162" s="88"/>
      <c r="X162" s="81"/>
      <c r="Y162" s="81"/>
      <c r="Z162" s="89"/>
      <c r="AA162" s="23"/>
      <c r="AB162" s="102"/>
      <c r="AC162" s="102"/>
      <c r="AD162" s="25"/>
      <c r="AE162" s="24"/>
      <c r="AF162" s="102"/>
      <c r="AG162" s="102"/>
      <c r="AH162" s="25"/>
      <c r="AI162" s="24"/>
      <c r="AJ162" s="102"/>
      <c r="AK162" s="102"/>
      <c r="AL162" s="25"/>
      <c r="AM162" s="24"/>
      <c r="AN162" s="102"/>
      <c r="AO162" s="102"/>
      <c r="AP162" s="25"/>
      <c r="AQ162" s="24"/>
      <c r="AR162" s="102"/>
      <c r="AS162" s="102"/>
      <c r="AT162" s="25"/>
      <c r="AU162" s="24"/>
      <c r="AV162" s="102"/>
      <c r="AW162" s="102"/>
      <c r="AX162" s="25"/>
      <c r="AY162" s="24"/>
      <c r="AZ162" s="102"/>
      <c r="BA162" s="102"/>
      <c r="BB162" s="25"/>
      <c r="BC162" s="24"/>
      <c r="BD162" s="102"/>
      <c r="BE162" s="102"/>
      <c r="BF162" s="25"/>
      <c r="BG162" s="24"/>
      <c r="BH162" s="102"/>
      <c r="BI162" s="102"/>
      <c r="BJ162" s="25"/>
    </row>
    <row r="163" spans="2:62" x14ac:dyDescent="0.45">
      <c r="B163" s="31" t="s">
        <v>184</v>
      </c>
      <c r="C163" s="24"/>
      <c r="D163" s="23"/>
      <c r="E163" s="23"/>
      <c r="F163" s="25"/>
      <c r="G163" s="23"/>
      <c r="H163" s="23"/>
      <c r="I163" s="23"/>
      <c r="J163" s="23"/>
      <c r="K163" s="88">
        <v>1</v>
      </c>
      <c r="L163" s="98">
        <v>0</v>
      </c>
      <c r="M163" s="81">
        <v>1</v>
      </c>
      <c r="N163" s="133">
        <v>0</v>
      </c>
      <c r="O163" s="81">
        <v>1</v>
      </c>
      <c r="P163" s="98">
        <v>0</v>
      </c>
      <c r="Q163" s="98">
        <v>0</v>
      </c>
      <c r="R163" s="81">
        <v>2</v>
      </c>
      <c r="S163" s="24">
        <v>1</v>
      </c>
      <c r="T163" s="102">
        <v>0</v>
      </c>
      <c r="U163" s="102">
        <v>0</v>
      </c>
      <c r="V163" s="23"/>
      <c r="W163" s="88"/>
      <c r="X163" s="81"/>
      <c r="Y163" s="81"/>
      <c r="Z163" s="89"/>
      <c r="AA163" s="23"/>
      <c r="AB163" s="102"/>
      <c r="AC163" s="102"/>
      <c r="AD163" s="25"/>
      <c r="AE163" s="24"/>
      <c r="AF163" s="102"/>
      <c r="AG163" s="102"/>
      <c r="AH163" s="25"/>
      <c r="AI163" s="24"/>
      <c r="AJ163" s="102"/>
      <c r="AK163" s="102"/>
      <c r="AL163" s="25"/>
      <c r="AM163" s="24"/>
      <c r="AN163" s="102"/>
      <c r="AO163" s="102"/>
      <c r="AP163" s="25"/>
      <c r="AQ163" s="24"/>
      <c r="AR163" s="102"/>
      <c r="AS163" s="102"/>
      <c r="AT163" s="25"/>
      <c r="AU163" s="24"/>
      <c r="AV163" s="102"/>
      <c r="AW163" s="102"/>
      <c r="AX163" s="25"/>
      <c r="AY163" s="24"/>
      <c r="AZ163" s="102"/>
      <c r="BA163" s="102"/>
      <c r="BB163" s="25"/>
      <c r="BC163" s="24"/>
      <c r="BD163" s="102"/>
      <c r="BE163" s="102"/>
      <c r="BF163" s="25"/>
      <c r="BG163" s="24"/>
      <c r="BH163" s="102"/>
      <c r="BI163" s="102"/>
      <c r="BJ163" s="25"/>
    </row>
    <row r="164" spans="2:62" x14ac:dyDescent="0.45">
      <c r="B164" s="31" t="s">
        <v>185</v>
      </c>
      <c r="C164" s="24"/>
      <c r="D164" s="23"/>
      <c r="E164" s="23"/>
      <c r="F164" s="25"/>
      <c r="G164" s="23"/>
      <c r="H164" s="23"/>
      <c r="I164" s="23"/>
      <c r="J164" s="23"/>
      <c r="K164" s="97">
        <v>0</v>
      </c>
      <c r="L164" s="98">
        <v>0</v>
      </c>
      <c r="M164" s="81">
        <v>1</v>
      </c>
      <c r="N164" s="133">
        <v>0</v>
      </c>
      <c r="O164" s="81">
        <v>2</v>
      </c>
      <c r="P164" s="98">
        <v>0</v>
      </c>
      <c r="Q164" s="98">
        <v>0</v>
      </c>
      <c r="R164" s="98">
        <v>0</v>
      </c>
      <c r="S164" s="24">
        <v>1</v>
      </c>
      <c r="T164" s="102">
        <v>0</v>
      </c>
      <c r="U164" s="102">
        <v>0</v>
      </c>
      <c r="V164" s="23">
        <v>1</v>
      </c>
      <c r="W164" s="88">
        <v>2</v>
      </c>
      <c r="X164" s="81"/>
      <c r="Y164" s="81"/>
      <c r="Z164" s="89"/>
      <c r="AA164" s="23"/>
      <c r="AB164" s="102"/>
      <c r="AC164" s="102"/>
      <c r="AD164" s="25"/>
      <c r="AE164" s="24"/>
      <c r="AF164" s="102"/>
      <c r="AG164" s="102"/>
      <c r="AH164" s="25"/>
      <c r="AI164" s="24"/>
      <c r="AJ164" s="102"/>
      <c r="AK164" s="102"/>
      <c r="AL164" s="25"/>
      <c r="AM164" s="24"/>
      <c r="AN164" s="102"/>
      <c r="AO164" s="102"/>
      <c r="AP164" s="25"/>
      <c r="AQ164" s="24"/>
      <c r="AR164" s="102"/>
      <c r="AS164" s="102"/>
      <c r="AT164" s="25"/>
      <c r="AU164" s="24"/>
      <c r="AV164" s="102"/>
      <c r="AW164" s="102"/>
      <c r="AX164" s="25"/>
      <c r="AY164" s="24"/>
      <c r="AZ164" s="102"/>
      <c r="BA164" s="102"/>
      <c r="BB164" s="25"/>
      <c r="BC164" s="24"/>
      <c r="BD164" s="102"/>
      <c r="BE164" s="102"/>
      <c r="BF164" s="25"/>
      <c r="BG164" s="24"/>
      <c r="BH164" s="102"/>
      <c r="BI164" s="102"/>
      <c r="BJ164" s="25"/>
    </row>
    <row r="165" spans="2:62" x14ac:dyDescent="0.45">
      <c r="B165" s="31" t="s">
        <v>186</v>
      </c>
      <c r="C165" s="24"/>
      <c r="D165" s="23"/>
      <c r="E165" s="23"/>
      <c r="F165" s="25"/>
      <c r="G165" s="23"/>
      <c r="H165" s="23"/>
      <c r="I165" s="23"/>
      <c r="J165" s="23"/>
      <c r="K165" s="97">
        <v>0</v>
      </c>
      <c r="L165" s="98">
        <v>0</v>
      </c>
      <c r="M165" s="98">
        <v>0</v>
      </c>
      <c r="N165" s="89">
        <v>4</v>
      </c>
      <c r="O165" s="98">
        <v>0</v>
      </c>
      <c r="P165" s="81">
        <v>2</v>
      </c>
      <c r="Q165" s="98">
        <v>0</v>
      </c>
      <c r="R165" s="81">
        <v>1</v>
      </c>
      <c r="S165" s="24">
        <v>0</v>
      </c>
      <c r="T165" s="102">
        <v>0</v>
      </c>
      <c r="U165" s="102">
        <v>0</v>
      </c>
      <c r="V165" s="23"/>
      <c r="W165" s="88"/>
      <c r="X165" s="81"/>
      <c r="Y165" s="81"/>
      <c r="Z165" s="89"/>
      <c r="AA165" s="23"/>
      <c r="AB165" s="102"/>
      <c r="AC165" s="102"/>
      <c r="AD165" s="25"/>
      <c r="AE165" s="24"/>
      <c r="AF165" s="102"/>
      <c r="AG165" s="102"/>
      <c r="AH165" s="25"/>
      <c r="AI165" s="24"/>
      <c r="AJ165" s="102"/>
      <c r="AK165" s="102"/>
      <c r="AL165" s="25"/>
      <c r="AM165" s="24"/>
      <c r="AN165" s="102"/>
      <c r="AO165" s="102"/>
      <c r="AP165" s="25"/>
      <c r="AQ165" s="24"/>
      <c r="AR165" s="102"/>
      <c r="AS165" s="102"/>
      <c r="AT165" s="25"/>
      <c r="AU165" s="24"/>
      <c r="AV165" s="102"/>
      <c r="AW165" s="102"/>
      <c r="AX165" s="25"/>
      <c r="AY165" s="24"/>
      <c r="AZ165" s="102"/>
      <c r="BA165" s="102"/>
      <c r="BB165" s="25"/>
      <c r="BC165" s="24"/>
      <c r="BD165" s="102"/>
      <c r="BE165" s="102"/>
      <c r="BF165" s="25"/>
      <c r="BG165" s="24"/>
      <c r="BH165" s="102"/>
      <c r="BI165" s="102"/>
      <c r="BJ165" s="25"/>
    </row>
    <row r="166" spans="2:62" x14ac:dyDescent="0.45">
      <c r="B166" s="31" t="s">
        <v>275</v>
      </c>
      <c r="C166" s="24"/>
      <c r="D166" s="23"/>
      <c r="E166" s="23"/>
      <c r="F166" s="25"/>
      <c r="G166" s="23"/>
      <c r="H166" s="23"/>
      <c r="I166" s="23"/>
      <c r="J166" s="23"/>
      <c r="K166" s="88">
        <v>2</v>
      </c>
      <c r="L166" s="98">
        <v>0</v>
      </c>
      <c r="M166" s="98">
        <v>0</v>
      </c>
      <c r="N166" s="133">
        <v>0</v>
      </c>
      <c r="O166" s="98">
        <v>0</v>
      </c>
      <c r="P166" s="98">
        <v>0</v>
      </c>
      <c r="Q166" s="98">
        <v>0</v>
      </c>
      <c r="R166" s="98">
        <v>0</v>
      </c>
      <c r="S166" s="24">
        <v>0</v>
      </c>
      <c r="T166" s="102">
        <v>0</v>
      </c>
      <c r="U166" s="102">
        <v>0</v>
      </c>
      <c r="V166" s="23">
        <v>1</v>
      </c>
      <c r="W166" s="88">
        <v>2</v>
      </c>
      <c r="X166" s="81"/>
      <c r="Y166" s="81"/>
      <c r="Z166" s="89"/>
      <c r="AA166" s="23"/>
      <c r="AB166" s="102"/>
      <c r="AC166" s="102"/>
      <c r="AD166" s="25"/>
      <c r="AE166" s="24"/>
      <c r="AF166" s="102"/>
      <c r="AG166" s="102"/>
      <c r="AH166" s="25"/>
      <c r="AI166" s="24"/>
      <c r="AJ166" s="102"/>
      <c r="AK166" s="102"/>
      <c r="AL166" s="25"/>
      <c r="AM166" s="24"/>
      <c r="AN166" s="102"/>
      <c r="AO166" s="102"/>
      <c r="AP166" s="25"/>
      <c r="AQ166" s="24"/>
      <c r="AR166" s="102"/>
      <c r="AS166" s="102"/>
      <c r="AT166" s="25"/>
      <c r="AU166" s="24"/>
      <c r="AV166" s="102"/>
      <c r="AW166" s="102"/>
      <c r="AX166" s="25"/>
      <c r="AY166" s="24"/>
      <c r="AZ166" s="102"/>
      <c r="BA166" s="102"/>
      <c r="BB166" s="25"/>
      <c r="BC166" s="24"/>
      <c r="BD166" s="102"/>
      <c r="BE166" s="102"/>
      <c r="BF166" s="25"/>
      <c r="BG166" s="24"/>
      <c r="BH166" s="102"/>
      <c r="BI166" s="102"/>
      <c r="BJ166" s="25"/>
    </row>
    <row r="167" spans="2:62" s="129" customFormat="1" x14ac:dyDescent="0.45">
      <c r="B167" s="123"/>
      <c r="C167" s="124"/>
      <c r="D167" s="125"/>
      <c r="E167" s="125"/>
      <c r="F167" s="126"/>
      <c r="G167" s="125"/>
      <c r="H167" s="125"/>
      <c r="I167" s="125"/>
      <c r="J167" s="125"/>
      <c r="K167" s="93"/>
      <c r="L167" s="91"/>
      <c r="M167" s="91"/>
      <c r="N167" s="132"/>
      <c r="O167" s="91"/>
      <c r="P167" s="91"/>
      <c r="Q167" s="91"/>
      <c r="R167" s="91"/>
      <c r="S167" s="124"/>
      <c r="T167" s="128"/>
      <c r="U167" s="125"/>
      <c r="V167" s="125"/>
      <c r="W167" s="93"/>
      <c r="X167" s="91"/>
      <c r="Y167" s="91"/>
      <c r="Z167" s="132"/>
      <c r="AA167" s="125"/>
      <c r="AB167" s="128"/>
      <c r="AC167" s="125"/>
      <c r="AD167" s="126"/>
      <c r="AE167" s="124"/>
      <c r="AF167" s="128"/>
      <c r="AG167" s="125"/>
      <c r="AH167" s="126"/>
      <c r="AI167" s="124"/>
      <c r="AJ167" s="128"/>
      <c r="AK167" s="125"/>
      <c r="AL167" s="126"/>
      <c r="AM167" s="124"/>
      <c r="AN167" s="128"/>
      <c r="AO167" s="125"/>
      <c r="AP167" s="126"/>
      <c r="AQ167" s="124"/>
      <c r="AR167" s="128"/>
      <c r="AS167" s="125"/>
      <c r="AT167" s="126"/>
      <c r="AU167" s="124"/>
      <c r="AV167" s="128"/>
      <c r="AW167" s="125"/>
      <c r="AX167" s="126"/>
      <c r="AY167" s="124"/>
      <c r="AZ167" s="128"/>
      <c r="BA167" s="125"/>
      <c r="BB167" s="126"/>
      <c r="BC167" s="124"/>
      <c r="BD167" s="128"/>
      <c r="BE167" s="125"/>
      <c r="BF167" s="126"/>
      <c r="BG167" s="124"/>
      <c r="BH167" s="128"/>
      <c r="BI167" s="125"/>
      <c r="BJ167" s="126"/>
    </row>
    <row r="168" spans="2:62" s="7" customFormat="1" x14ac:dyDescent="0.45">
      <c r="B168" s="26" t="s">
        <v>87</v>
      </c>
      <c r="C168" s="20"/>
      <c r="D168" s="19"/>
      <c r="E168" s="19"/>
      <c r="F168" s="21"/>
      <c r="G168" s="19"/>
      <c r="H168" s="19"/>
      <c r="I168" s="19"/>
      <c r="J168" s="19"/>
      <c r="K168" s="86">
        <f>K173+K182+K192+K201+K169</f>
        <v>1457</v>
      </c>
      <c r="L168" s="80">
        <f t="shared" ref="L168:M168" si="111">L173+L182+L192+L201+L169</f>
        <v>1618</v>
      </c>
      <c r="M168" s="80">
        <f t="shared" si="111"/>
        <v>1300</v>
      </c>
      <c r="N168" s="87">
        <f>N173+N182+N192+N201+N169</f>
        <v>649</v>
      </c>
      <c r="O168" s="80">
        <f>O173+O182+O192+O201+O169</f>
        <v>517</v>
      </c>
      <c r="P168" s="80">
        <f t="shared" ref="P168" si="112">P173+P182+P192+P201+P169</f>
        <v>897</v>
      </c>
      <c r="Q168" s="80">
        <f t="shared" ref="Q168" si="113">Q173+Q182+Q192+Q201+Q169</f>
        <v>676</v>
      </c>
      <c r="R168" s="80">
        <f>R173+R182+R192+R201+R169</f>
        <v>589</v>
      </c>
      <c r="S168" s="86">
        <f>S173+S182+S192+S201+S169</f>
        <v>383</v>
      </c>
      <c r="T168" s="99">
        <f t="shared" ref="T168:U168" si="114">T173+T182+T192+T201+T169</f>
        <v>0</v>
      </c>
      <c r="U168" s="99">
        <f t="shared" si="114"/>
        <v>0</v>
      </c>
      <c r="V168" s="80">
        <f>V173+V182+V192+V201+V169</f>
        <v>47</v>
      </c>
      <c r="W168" s="86">
        <f>W173+W182+W192+W201+W169</f>
        <v>63</v>
      </c>
      <c r="X168" s="80">
        <f t="shared" ref="X168:Y168" si="115">X173+X182+X192+X201+X169</f>
        <v>0</v>
      </c>
      <c r="Y168" s="80">
        <f t="shared" si="115"/>
        <v>0</v>
      </c>
      <c r="Z168" s="87">
        <f>Z173+Z182+Z192+Z201+Z169</f>
        <v>0</v>
      </c>
      <c r="AA168" s="80"/>
      <c r="AB168" s="99"/>
      <c r="AC168" s="99"/>
      <c r="AD168" s="87"/>
      <c r="AE168" s="86"/>
      <c r="AF168" s="99"/>
      <c r="AG168" s="99"/>
      <c r="AH168" s="87"/>
      <c r="AI168" s="86"/>
      <c r="AJ168" s="99"/>
      <c r="AK168" s="99"/>
      <c r="AL168" s="87"/>
      <c r="AM168" s="86"/>
      <c r="AN168" s="99"/>
      <c r="AO168" s="99"/>
      <c r="AP168" s="87"/>
      <c r="AQ168" s="86"/>
      <c r="AR168" s="99"/>
      <c r="AS168" s="99"/>
      <c r="AT168" s="87"/>
      <c r="AU168" s="86"/>
      <c r="AV168" s="99"/>
      <c r="AW168" s="99"/>
      <c r="AX168" s="87"/>
      <c r="AY168" s="86"/>
      <c r="AZ168" s="99"/>
      <c r="BA168" s="99"/>
      <c r="BB168" s="87"/>
      <c r="BC168" s="86"/>
      <c r="BD168" s="99"/>
      <c r="BE168" s="99"/>
      <c r="BF168" s="87"/>
      <c r="BG168" s="86"/>
      <c r="BH168" s="99"/>
      <c r="BI168" s="99"/>
      <c r="BJ168" s="87"/>
    </row>
    <row r="169" spans="2:62" s="7" customFormat="1" x14ac:dyDescent="0.45">
      <c r="B169" s="26" t="s">
        <v>271</v>
      </c>
      <c r="C169" s="20"/>
      <c r="D169" s="19"/>
      <c r="E169" s="19"/>
      <c r="F169" s="21"/>
      <c r="G169" s="19"/>
      <c r="H169" s="19"/>
      <c r="I169" s="19"/>
      <c r="J169" s="19"/>
      <c r="K169" s="86">
        <f>SUM(K170:K171)</f>
        <v>1</v>
      </c>
      <c r="L169" s="99">
        <f>SUM(L170:L171)</f>
        <v>0</v>
      </c>
      <c r="M169" s="99">
        <f t="shared" ref="M169" si="116">SUM(M170:M171)</f>
        <v>0</v>
      </c>
      <c r="N169" s="135">
        <f t="shared" ref="N169" si="117">SUM(N170:N171)</f>
        <v>0</v>
      </c>
      <c r="O169" s="99">
        <f>SUM(O170:O171)</f>
        <v>0</v>
      </c>
      <c r="P169" s="99">
        <f>SUM(P170:P171)</f>
        <v>0</v>
      </c>
      <c r="Q169" s="99">
        <f t="shared" ref="Q169:R169" si="118">SUM(Q170:Q171)</f>
        <v>0</v>
      </c>
      <c r="R169" s="99">
        <f t="shared" si="118"/>
        <v>0</v>
      </c>
      <c r="S169" s="86">
        <f>SUM(S170:S171)</f>
        <v>1</v>
      </c>
      <c r="T169" s="99">
        <f>SUM(T170:T171)</f>
        <v>0</v>
      </c>
      <c r="U169" s="99">
        <f>SUM(U170:U171)</f>
        <v>0</v>
      </c>
      <c r="V169" s="80">
        <f t="shared" ref="V169" si="119">SUM(V170:V171)</f>
        <v>0</v>
      </c>
      <c r="W169" s="86">
        <f>SUM(W170:W171)</f>
        <v>0</v>
      </c>
      <c r="X169" s="80">
        <f>SUM(X170:X171)</f>
        <v>0</v>
      </c>
      <c r="Y169" s="80">
        <f>SUM(Y170:Y171)</f>
        <v>0</v>
      </c>
      <c r="Z169" s="87">
        <f t="shared" ref="Z169" si="120">SUM(Z170:Z171)</f>
        <v>0</v>
      </c>
      <c r="AA169" s="80"/>
      <c r="AB169" s="99"/>
      <c r="AC169" s="99"/>
      <c r="AD169" s="87"/>
      <c r="AE169" s="86"/>
      <c r="AF169" s="99"/>
      <c r="AG169" s="99"/>
      <c r="AH169" s="87"/>
      <c r="AI169" s="86"/>
      <c r="AJ169" s="99"/>
      <c r="AK169" s="99"/>
      <c r="AL169" s="87"/>
      <c r="AM169" s="86"/>
      <c r="AN169" s="99"/>
      <c r="AO169" s="99"/>
      <c r="AP169" s="87"/>
      <c r="AQ169" s="86"/>
      <c r="AR169" s="99"/>
      <c r="AS169" s="99"/>
      <c r="AT169" s="87"/>
      <c r="AU169" s="86"/>
      <c r="AV169" s="99"/>
      <c r="AW169" s="99"/>
      <c r="AX169" s="87"/>
      <c r="AY169" s="86"/>
      <c r="AZ169" s="99"/>
      <c r="BA169" s="99"/>
      <c r="BB169" s="87"/>
      <c r="BC169" s="86"/>
      <c r="BD169" s="99"/>
      <c r="BE169" s="99"/>
      <c r="BF169" s="87"/>
      <c r="BG169" s="86"/>
      <c r="BH169" s="99"/>
      <c r="BI169" s="99"/>
      <c r="BJ169" s="87"/>
    </row>
    <row r="170" spans="2:62" s="7" customFormat="1" x14ac:dyDescent="0.45">
      <c r="B170" s="31" t="s">
        <v>307</v>
      </c>
      <c r="C170" s="20"/>
      <c r="D170" s="19"/>
      <c r="E170" s="19"/>
      <c r="F170" s="21"/>
      <c r="G170" s="19"/>
      <c r="H170" s="19"/>
      <c r="I170" s="19"/>
      <c r="J170" s="19"/>
      <c r="K170" s="97">
        <v>0</v>
      </c>
      <c r="L170" s="98">
        <v>0</v>
      </c>
      <c r="M170" s="98">
        <v>0</v>
      </c>
      <c r="N170" s="133">
        <v>0</v>
      </c>
      <c r="O170" s="98">
        <v>0</v>
      </c>
      <c r="P170" s="98">
        <v>0</v>
      </c>
      <c r="Q170" s="98">
        <v>0</v>
      </c>
      <c r="R170" s="98">
        <v>0</v>
      </c>
      <c r="S170" s="88">
        <v>1</v>
      </c>
      <c r="T170" s="102">
        <v>0</v>
      </c>
      <c r="U170" s="102">
        <v>0</v>
      </c>
      <c r="V170" s="23"/>
      <c r="W170" s="88"/>
      <c r="X170" s="81"/>
      <c r="Y170" s="81"/>
      <c r="Z170" s="89"/>
      <c r="AA170" s="81"/>
      <c r="AB170" s="102"/>
      <c r="AC170" s="102"/>
      <c r="AD170" s="25"/>
      <c r="AE170" s="88"/>
      <c r="AF170" s="102"/>
      <c r="AG170" s="102"/>
      <c r="AH170" s="25"/>
      <c r="AI170" s="88"/>
      <c r="AJ170" s="102"/>
      <c r="AK170" s="102"/>
      <c r="AL170" s="25"/>
      <c r="AM170" s="88"/>
      <c r="AN170" s="102"/>
      <c r="AO170" s="102"/>
      <c r="AP170" s="25"/>
      <c r="AQ170" s="88"/>
      <c r="AR170" s="102"/>
      <c r="AS170" s="102"/>
      <c r="AT170" s="25"/>
      <c r="AU170" s="88"/>
      <c r="AV170" s="102"/>
      <c r="AW170" s="102"/>
      <c r="AX170" s="25"/>
      <c r="AY170" s="88"/>
      <c r="AZ170" s="102"/>
      <c r="BA170" s="102"/>
      <c r="BB170" s="25"/>
      <c r="BC170" s="88"/>
      <c r="BD170" s="102"/>
      <c r="BE170" s="102"/>
      <c r="BF170" s="25"/>
      <c r="BG170" s="88"/>
      <c r="BH170" s="102"/>
      <c r="BI170" s="102"/>
      <c r="BJ170" s="25"/>
    </row>
    <row r="171" spans="2:62" s="7" customFormat="1" x14ac:dyDescent="0.45">
      <c r="B171" s="31" t="s">
        <v>276</v>
      </c>
      <c r="C171" s="20"/>
      <c r="D171" s="19"/>
      <c r="E171" s="19"/>
      <c r="F171" s="21"/>
      <c r="G171" s="19"/>
      <c r="H171" s="19"/>
      <c r="I171" s="19"/>
      <c r="J171" s="19"/>
      <c r="K171" s="88">
        <v>1</v>
      </c>
      <c r="L171" s="98">
        <v>0</v>
      </c>
      <c r="M171" s="98">
        <v>0</v>
      </c>
      <c r="N171" s="133">
        <v>0</v>
      </c>
      <c r="O171" s="98">
        <v>0</v>
      </c>
      <c r="P171" s="98">
        <v>0</v>
      </c>
      <c r="Q171" s="98">
        <v>0</v>
      </c>
      <c r="R171" s="98">
        <v>0</v>
      </c>
      <c r="S171" s="97">
        <v>0</v>
      </c>
      <c r="T171" s="102">
        <v>0</v>
      </c>
      <c r="U171" s="102">
        <v>0</v>
      </c>
      <c r="V171" s="23"/>
      <c r="W171" s="88"/>
      <c r="X171" s="81"/>
      <c r="Y171" s="81"/>
      <c r="Z171" s="89"/>
      <c r="AA171" s="98"/>
      <c r="AB171" s="102"/>
      <c r="AC171" s="102"/>
      <c r="AD171" s="25"/>
      <c r="AE171" s="97"/>
      <c r="AF171" s="102"/>
      <c r="AG171" s="102"/>
      <c r="AH171" s="25"/>
      <c r="AI171" s="97"/>
      <c r="AJ171" s="102"/>
      <c r="AK171" s="102"/>
      <c r="AL171" s="25"/>
      <c r="AM171" s="97"/>
      <c r="AN171" s="102"/>
      <c r="AO171" s="102"/>
      <c r="AP171" s="25"/>
      <c r="AQ171" s="97"/>
      <c r="AR171" s="102"/>
      <c r="AS171" s="102"/>
      <c r="AT171" s="25"/>
      <c r="AU171" s="97"/>
      <c r="AV171" s="102"/>
      <c r="AW171" s="102"/>
      <c r="AX171" s="25"/>
      <c r="AY171" s="97"/>
      <c r="AZ171" s="102"/>
      <c r="BA171" s="102"/>
      <c r="BB171" s="25"/>
      <c r="BC171" s="97"/>
      <c r="BD171" s="102"/>
      <c r="BE171" s="102"/>
      <c r="BF171" s="25"/>
      <c r="BG171" s="97"/>
      <c r="BH171" s="102"/>
      <c r="BI171" s="102"/>
      <c r="BJ171" s="25"/>
    </row>
    <row r="172" spans="2:62" s="7" customFormat="1" x14ac:dyDescent="0.45">
      <c r="B172" s="26"/>
      <c r="C172" s="20"/>
      <c r="D172" s="19"/>
      <c r="E172" s="19"/>
      <c r="F172" s="21"/>
      <c r="G172" s="19"/>
      <c r="H172" s="19"/>
      <c r="I172" s="19"/>
      <c r="J172" s="19"/>
      <c r="K172" s="86"/>
      <c r="L172" s="80"/>
      <c r="M172" s="80"/>
      <c r="N172" s="87"/>
      <c r="O172" s="80"/>
      <c r="P172" s="80"/>
      <c r="Q172" s="80"/>
      <c r="R172" s="80"/>
      <c r="S172" s="20"/>
      <c r="T172" s="101"/>
      <c r="U172" s="19"/>
      <c r="V172" s="19"/>
      <c r="W172" s="86"/>
      <c r="X172" s="80"/>
      <c r="Y172" s="80"/>
      <c r="Z172" s="87"/>
      <c r="AA172" s="19"/>
      <c r="AB172" s="101"/>
      <c r="AC172" s="19"/>
      <c r="AD172" s="21"/>
      <c r="AE172" s="20"/>
      <c r="AF172" s="101"/>
      <c r="AG172" s="19"/>
      <c r="AH172" s="21"/>
      <c r="AI172" s="20"/>
      <c r="AJ172" s="101"/>
      <c r="AK172" s="19"/>
      <c r="AL172" s="21"/>
      <c r="AM172" s="20"/>
      <c r="AN172" s="101"/>
      <c r="AO172" s="19"/>
      <c r="AP172" s="21"/>
      <c r="AQ172" s="20"/>
      <c r="AR172" s="101"/>
      <c r="AS172" s="19"/>
      <c r="AT172" s="21"/>
      <c r="AU172" s="20"/>
      <c r="AV172" s="101"/>
      <c r="AW172" s="19"/>
      <c r="AX172" s="21"/>
      <c r="AY172" s="20"/>
      <c r="AZ172" s="101"/>
      <c r="BA172" s="19"/>
      <c r="BB172" s="21"/>
      <c r="BC172" s="20"/>
      <c r="BD172" s="101"/>
      <c r="BE172" s="19"/>
      <c r="BF172" s="21"/>
      <c r="BG172" s="20"/>
      <c r="BH172" s="101"/>
      <c r="BI172" s="19"/>
      <c r="BJ172" s="21"/>
    </row>
    <row r="173" spans="2:62" s="7" customFormat="1" x14ac:dyDescent="0.45">
      <c r="B173" s="72" t="s">
        <v>127</v>
      </c>
      <c r="C173" s="20"/>
      <c r="D173" s="19"/>
      <c r="E173" s="19"/>
      <c r="F173" s="21"/>
      <c r="G173" s="19"/>
      <c r="H173" s="19"/>
      <c r="I173" s="19"/>
      <c r="J173" s="19"/>
      <c r="K173" s="86">
        <f>SUM(K174:K180)</f>
        <v>586</v>
      </c>
      <c r="L173" s="80">
        <f t="shared" ref="L173:N173" si="121">SUM(L174:L180)</f>
        <v>415</v>
      </c>
      <c r="M173" s="80">
        <f t="shared" si="121"/>
        <v>668</v>
      </c>
      <c r="N173" s="87">
        <f t="shared" si="121"/>
        <v>374</v>
      </c>
      <c r="O173" s="80">
        <f>SUM(O174:O180)</f>
        <v>297</v>
      </c>
      <c r="P173" s="80">
        <f t="shared" ref="P173:Z173" si="122">SUM(P174:P180)</f>
        <v>413</v>
      </c>
      <c r="Q173" s="80">
        <f t="shared" si="122"/>
        <v>279</v>
      </c>
      <c r="R173" s="80">
        <f t="shared" si="122"/>
        <v>259</v>
      </c>
      <c r="S173" s="86">
        <f>SUM(S174:S180)</f>
        <v>130</v>
      </c>
      <c r="T173" s="99">
        <f t="shared" si="122"/>
        <v>0</v>
      </c>
      <c r="U173" s="99">
        <f t="shared" ref="U173" si="123">SUM(U174:U180)</f>
        <v>0</v>
      </c>
      <c r="V173" s="80">
        <f t="shared" si="122"/>
        <v>8</v>
      </c>
      <c r="W173" s="86">
        <f>SUM(W174:W180)</f>
        <v>20</v>
      </c>
      <c r="X173" s="80">
        <f t="shared" si="122"/>
        <v>0</v>
      </c>
      <c r="Y173" s="80">
        <f t="shared" si="122"/>
        <v>0</v>
      </c>
      <c r="Z173" s="87">
        <f t="shared" si="122"/>
        <v>0</v>
      </c>
      <c r="AA173" s="80"/>
      <c r="AB173" s="99"/>
      <c r="AC173" s="99"/>
      <c r="AD173" s="87"/>
      <c r="AE173" s="86"/>
      <c r="AF173" s="99"/>
      <c r="AG173" s="99"/>
      <c r="AH173" s="87"/>
      <c r="AI173" s="86"/>
      <c r="AJ173" s="99"/>
      <c r="AK173" s="99"/>
      <c r="AL173" s="87"/>
      <c r="AM173" s="86"/>
      <c r="AN173" s="99"/>
      <c r="AO173" s="99"/>
      <c r="AP173" s="87"/>
      <c r="AQ173" s="86"/>
      <c r="AR173" s="99"/>
      <c r="AS173" s="99"/>
      <c r="AT173" s="87"/>
      <c r="AU173" s="86"/>
      <c r="AV173" s="99"/>
      <c r="AW173" s="99"/>
      <c r="AX173" s="87"/>
      <c r="AY173" s="86"/>
      <c r="AZ173" s="99"/>
      <c r="BA173" s="99"/>
      <c r="BB173" s="87"/>
      <c r="BC173" s="86"/>
      <c r="BD173" s="99"/>
      <c r="BE173" s="99"/>
      <c r="BF173" s="87"/>
      <c r="BG173" s="86"/>
      <c r="BH173" s="99"/>
      <c r="BI173" s="99"/>
      <c r="BJ173" s="87"/>
    </row>
    <row r="174" spans="2:62" x14ac:dyDescent="0.45">
      <c r="B174" s="31" t="s">
        <v>187</v>
      </c>
      <c r="C174" s="24"/>
      <c r="D174" s="23"/>
      <c r="E174" s="23"/>
      <c r="F174" s="25"/>
      <c r="G174" s="23"/>
      <c r="H174" s="23"/>
      <c r="I174" s="23"/>
      <c r="J174" s="23"/>
      <c r="K174" s="88">
        <v>484</v>
      </c>
      <c r="L174" s="81">
        <v>356</v>
      </c>
      <c r="M174" s="81">
        <v>555</v>
      </c>
      <c r="N174" s="89">
        <v>316</v>
      </c>
      <c r="O174" s="81">
        <v>159</v>
      </c>
      <c r="P174" s="81">
        <v>276</v>
      </c>
      <c r="Q174" s="81">
        <v>191</v>
      </c>
      <c r="R174" s="81">
        <v>193</v>
      </c>
      <c r="S174" s="24">
        <v>105</v>
      </c>
      <c r="T174" s="102">
        <v>0</v>
      </c>
      <c r="U174" s="102">
        <v>0</v>
      </c>
      <c r="V174" s="23"/>
      <c r="W174" s="88">
        <v>9</v>
      </c>
      <c r="X174" s="81"/>
      <c r="Y174" s="81"/>
      <c r="Z174" s="89"/>
      <c r="AA174" s="23"/>
      <c r="AB174" s="102"/>
      <c r="AC174" s="102"/>
      <c r="AD174" s="25"/>
      <c r="AE174" s="24"/>
      <c r="AF174" s="102"/>
      <c r="AG174" s="102"/>
      <c r="AH174" s="25"/>
      <c r="AI174" s="24"/>
      <c r="AJ174" s="102"/>
      <c r="AK174" s="102"/>
      <c r="AL174" s="25"/>
      <c r="AM174" s="24"/>
      <c r="AN174" s="102"/>
      <c r="AO174" s="102"/>
      <c r="AP174" s="25"/>
      <c r="AQ174" s="24"/>
      <c r="AR174" s="102"/>
      <c r="AS174" s="102"/>
      <c r="AT174" s="25"/>
      <c r="AU174" s="24"/>
      <c r="AV174" s="102"/>
      <c r="AW174" s="102"/>
      <c r="AX174" s="25"/>
      <c r="AY174" s="24"/>
      <c r="AZ174" s="102"/>
      <c r="BA174" s="102"/>
      <c r="BB174" s="25"/>
      <c r="BC174" s="24"/>
      <c r="BD174" s="102"/>
      <c r="BE174" s="102"/>
      <c r="BF174" s="25"/>
      <c r="BG174" s="24"/>
      <c r="BH174" s="102"/>
      <c r="BI174" s="102"/>
      <c r="BJ174" s="25"/>
    </row>
    <row r="175" spans="2:62" x14ac:dyDescent="0.45">
      <c r="B175" s="31" t="s">
        <v>188</v>
      </c>
      <c r="C175" s="24"/>
      <c r="D175" s="23"/>
      <c r="E175" s="23"/>
      <c r="F175" s="25"/>
      <c r="G175" s="23"/>
      <c r="H175" s="23"/>
      <c r="I175" s="23"/>
      <c r="J175" s="23"/>
      <c r="K175" s="97">
        <v>0</v>
      </c>
      <c r="L175" s="98">
        <v>0</v>
      </c>
      <c r="M175" s="81">
        <v>2</v>
      </c>
      <c r="N175" s="133">
        <v>0</v>
      </c>
      <c r="O175" s="81">
        <v>6</v>
      </c>
      <c r="P175" s="98">
        <v>0</v>
      </c>
      <c r="Q175" s="81">
        <v>2</v>
      </c>
      <c r="R175" s="98">
        <v>0</v>
      </c>
      <c r="S175" s="24">
        <v>1</v>
      </c>
      <c r="T175" s="102">
        <v>0</v>
      </c>
      <c r="U175" s="102">
        <v>0</v>
      </c>
      <c r="V175" s="23"/>
      <c r="W175" s="88"/>
      <c r="X175" s="81"/>
      <c r="Y175" s="81"/>
      <c r="Z175" s="89"/>
      <c r="AA175" s="23"/>
      <c r="AB175" s="102"/>
      <c r="AC175" s="102"/>
      <c r="AD175" s="25"/>
      <c r="AE175" s="24"/>
      <c r="AF175" s="102"/>
      <c r="AG175" s="102"/>
      <c r="AH175" s="25"/>
      <c r="AI175" s="24"/>
      <c r="AJ175" s="102"/>
      <c r="AK175" s="102"/>
      <c r="AL175" s="25"/>
      <c r="AM175" s="24"/>
      <c r="AN175" s="102"/>
      <c r="AO175" s="102"/>
      <c r="AP175" s="25"/>
      <c r="AQ175" s="24"/>
      <c r="AR175" s="102"/>
      <c r="AS175" s="102"/>
      <c r="AT175" s="25"/>
      <c r="AU175" s="24"/>
      <c r="AV175" s="102"/>
      <c r="AW175" s="102"/>
      <c r="AX175" s="25"/>
      <c r="AY175" s="24"/>
      <c r="AZ175" s="102"/>
      <c r="BA175" s="102"/>
      <c r="BB175" s="25"/>
      <c r="BC175" s="24"/>
      <c r="BD175" s="102"/>
      <c r="BE175" s="102"/>
      <c r="BF175" s="25"/>
      <c r="BG175" s="24"/>
      <c r="BH175" s="102"/>
      <c r="BI175" s="102"/>
      <c r="BJ175" s="25"/>
    </row>
    <row r="176" spans="2:62" x14ac:dyDescent="0.45">
      <c r="B176" s="31" t="s">
        <v>189</v>
      </c>
      <c r="C176" s="24"/>
      <c r="D176" s="23"/>
      <c r="E176" s="23"/>
      <c r="F176" s="25"/>
      <c r="G176" s="23"/>
      <c r="H176" s="23"/>
      <c r="I176" s="23"/>
      <c r="J176" s="23"/>
      <c r="K176" s="88">
        <v>30</v>
      </c>
      <c r="L176" s="81">
        <v>21</v>
      </c>
      <c r="M176" s="81">
        <v>36</v>
      </c>
      <c r="N176" s="89">
        <v>38</v>
      </c>
      <c r="O176" s="81">
        <v>96</v>
      </c>
      <c r="P176" s="81">
        <v>17</v>
      </c>
      <c r="Q176" s="81">
        <v>39</v>
      </c>
      <c r="R176" s="81">
        <v>48</v>
      </c>
      <c r="S176" s="24">
        <v>15</v>
      </c>
      <c r="T176" s="102">
        <v>0</v>
      </c>
      <c r="U176" s="102">
        <v>0</v>
      </c>
      <c r="V176" s="23">
        <v>3</v>
      </c>
      <c r="W176" s="88">
        <v>4</v>
      </c>
      <c r="X176" s="81"/>
      <c r="Y176" s="81"/>
      <c r="Z176" s="89"/>
      <c r="AA176" s="23"/>
      <c r="AB176" s="102"/>
      <c r="AC176" s="102"/>
      <c r="AD176" s="25"/>
      <c r="AE176" s="24"/>
      <c r="AF176" s="102"/>
      <c r="AG176" s="102"/>
      <c r="AH176" s="25"/>
      <c r="AI176" s="24"/>
      <c r="AJ176" s="102"/>
      <c r="AK176" s="102"/>
      <c r="AL176" s="25"/>
      <c r="AM176" s="24"/>
      <c r="AN176" s="102"/>
      <c r="AO176" s="102"/>
      <c r="AP176" s="25"/>
      <c r="AQ176" s="24"/>
      <c r="AR176" s="102"/>
      <c r="AS176" s="102"/>
      <c r="AT176" s="25"/>
      <c r="AU176" s="24"/>
      <c r="AV176" s="102"/>
      <c r="AW176" s="102"/>
      <c r="AX176" s="25"/>
      <c r="AY176" s="24"/>
      <c r="AZ176" s="102"/>
      <c r="BA176" s="102"/>
      <c r="BB176" s="25"/>
      <c r="BC176" s="24"/>
      <c r="BD176" s="102"/>
      <c r="BE176" s="102"/>
      <c r="BF176" s="25"/>
      <c r="BG176" s="24"/>
      <c r="BH176" s="102"/>
      <c r="BI176" s="102"/>
      <c r="BJ176" s="25"/>
    </row>
    <row r="177" spans="2:62" x14ac:dyDescent="0.45">
      <c r="B177" s="31" t="s">
        <v>190</v>
      </c>
      <c r="C177" s="24"/>
      <c r="D177" s="23"/>
      <c r="E177" s="23"/>
      <c r="F177" s="25"/>
      <c r="G177" s="23"/>
      <c r="H177" s="23"/>
      <c r="I177" s="23"/>
      <c r="J177" s="23"/>
      <c r="K177" s="88">
        <v>2</v>
      </c>
      <c r="L177" s="81">
        <v>1</v>
      </c>
      <c r="M177" s="81">
        <v>1</v>
      </c>
      <c r="N177" s="89">
        <v>9</v>
      </c>
      <c r="O177" s="98">
        <v>0</v>
      </c>
      <c r="P177" s="81">
        <v>2</v>
      </c>
      <c r="Q177" s="98">
        <v>0</v>
      </c>
      <c r="R177" s="98">
        <v>0</v>
      </c>
      <c r="S177" s="24">
        <v>0</v>
      </c>
      <c r="T177" s="102">
        <v>0</v>
      </c>
      <c r="U177" s="102">
        <v>0</v>
      </c>
      <c r="V177" s="23"/>
      <c r="W177" s="88">
        <v>3</v>
      </c>
      <c r="X177" s="81"/>
      <c r="Y177" s="81"/>
      <c r="Z177" s="89"/>
      <c r="AA177" s="23"/>
      <c r="AB177" s="102"/>
      <c r="AC177" s="102"/>
      <c r="AD177" s="25"/>
      <c r="AE177" s="24"/>
      <c r="AF177" s="102"/>
      <c r="AG177" s="102"/>
      <c r="AH177" s="25"/>
      <c r="AI177" s="24"/>
      <c r="AJ177" s="102"/>
      <c r="AK177" s="102"/>
      <c r="AL177" s="25"/>
      <c r="AM177" s="24"/>
      <c r="AN177" s="102"/>
      <c r="AO177" s="102"/>
      <c r="AP177" s="25"/>
      <c r="AQ177" s="24"/>
      <c r="AR177" s="102"/>
      <c r="AS177" s="102"/>
      <c r="AT177" s="25"/>
      <c r="AU177" s="24"/>
      <c r="AV177" s="102"/>
      <c r="AW177" s="102"/>
      <c r="AX177" s="25"/>
      <c r="AY177" s="24"/>
      <c r="AZ177" s="102"/>
      <c r="BA177" s="102"/>
      <c r="BB177" s="25"/>
      <c r="BC177" s="24"/>
      <c r="BD177" s="102"/>
      <c r="BE177" s="102"/>
      <c r="BF177" s="25"/>
      <c r="BG177" s="24"/>
      <c r="BH177" s="102"/>
      <c r="BI177" s="102"/>
      <c r="BJ177" s="25"/>
    </row>
    <row r="178" spans="2:62" x14ac:dyDescent="0.45">
      <c r="B178" s="31" t="s">
        <v>191</v>
      </c>
      <c r="C178" s="24"/>
      <c r="D178" s="23"/>
      <c r="E178" s="23"/>
      <c r="F178" s="25"/>
      <c r="G178" s="23"/>
      <c r="H178" s="23"/>
      <c r="I178" s="23"/>
      <c r="J178" s="23"/>
      <c r="K178" s="88">
        <v>70</v>
      </c>
      <c r="L178" s="81">
        <v>14</v>
      </c>
      <c r="M178" s="81">
        <v>69</v>
      </c>
      <c r="N178" s="89">
        <v>7</v>
      </c>
      <c r="O178" s="81">
        <v>35</v>
      </c>
      <c r="P178" s="81">
        <v>84</v>
      </c>
      <c r="Q178" s="81">
        <v>47</v>
      </c>
      <c r="R178" s="81">
        <v>16</v>
      </c>
      <c r="S178" s="24">
        <v>9</v>
      </c>
      <c r="T178" s="102">
        <v>0</v>
      </c>
      <c r="U178" s="102">
        <v>0</v>
      </c>
      <c r="V178" s="23">
        <v>5</v>
      </c>
      <c r="W178" s="88">
        <v>4</v>
      </c>
      <c r="X178" s="81"/>
      <c r="Y178" s="81"/>
      <c r="Z178" s="89"/>
      <c r="AA178" s="23"/>
      <c r="AB178" s="102"/>
      <c r="AC178" s="102"/>
      <c r="AD178" s="25"/>
      <c r="AE178" s="24"/>
      <c r="AF178" s="102"/>
      <c r="AG178" s="102"/>
      <c r="AH178" s="25"/>
      <c r="AI178" s="24"/>
      <c r="AJ178" s="102"/>
      <c r="AK178" s="102"/>
      <c r="AL178" s="25"/>
      <c r="AM178" s="24"/>
      <c r="AN178" s="102"/>
      <c r="AO178" s="102"/>
      <c r="AP178" s="25"/>
      <c r="AQ178" s="24"/>
      <c r="AR178" s="102"/>
      <c r="AS178" s="102"/>
      <c r="AT178" s="25"/>
      <c r="AU178" s="24"/>
      <c r="AV178" s="102"/>
      <c r="AW178" s="102"/>
      <c r="AX178" s="25"/>
      <c r="AY178" s="24"/>
      <c r="AZ178" s="102"/>
      <c r="BA178" s="102"/>
      <c r="BB178" s="25"/>
      <c r="BC178" s="24"/>
      <c r="BD178" s="102"/>
      <c r="BE178" s="102"/>
      <c r="BF178" s="25"/>
      <c r="BG178" s="24"/>
      <c r="BH178" s="102"/>
      <c r="BI178" s="102"/>
      <c r="BJ178" s="25"/>
    </row>
    <row r="179" spans="2:62" x14ac:dyDescent="0.45">
      <c r="B179" s="31" t="s">
        <v>192</v>
      </c>
      <c r="C179" s="24"/>
      <c r="D179" s="23"/>
      <c r="E179" s="23"/>
      <c r="F179" s="25"/>
      <c r="G179" s="23"/>
      <c r="H179" s="23"/>
      <c r="I179" s="23"/>
      <c r="J179" s="23"/>
      <c r="K179" s="97">
        <v>0</v>
      </c>
      <c r="L179" s="81">
        <v>23</v>
      </c>
      <c r="M179" s="81">
        <v>2</v>
      </c>
      <c r="N179" s="89">
        <v>4</v>
      </c>
      <c r="O179" s="98">
        <v>0</v>
      </c>
      <c r="P179" s="81">
        <v>34</v>
      </c>
      <c r="Q179" s="98">
        <v>0</v>
      </c>
      <c r="R179" s="98">
        <v>0</v>
      </c>
      <c r="S179" s="24">
        <v>0</v>
      </c>
      <c r="T179" s="102">
        <v>0</v>
      </c>
      <c r="U179" s="102">
        <v>0</v>
      </c>
      <c r="V179" s="23"/>
      <c r="W179" s="88"/>
      <c r="X179" s="81"/>
      <c r="Y179" s="81"/>
      <c r="Z179" s="89"/>
      <c r="AA179" s="23"/>
      <c r="AB179" s="102"/>
      <c r="AC179" s="102"/>
      <c r="AD179" s="25"/>
      <c r="AE179" s="24"/>
      <c r="AF179" s="102"/>
      <c r="AG179" s="102"/>
      <c r="AH179" s="25"/>
      <c r="AI179" s="24"/>
      <c r="AJ179" s="102"/>
      <c r="AK179" s="102"/>
      <c r="AL179" s="25"/>
      <c r="AM179" s="24"/>
      <c r="AN179" s="102"/>
      <c r="AO179" s="102"/>
      <c r="AP179" s="25"/>
      <c r="AQ179" s="24"/>
      <c r="AR179" s="102"/>
      <c r="AS179" s="102"/>
      <c r="AT179" s="25"/>
      <c r="AU179" s="24"/>
      <c r="AV179" s="102"/>
      <c r="AW179" s="102"/>
      <c r="AX179" s="25"/>
      <c r="AY179" s="24"/>
      <c r="AZ179" s="102"/>
      <c r="BA179" s="102"/>
      <c r="BB179" s="25"/>
      <c r="BC179" s="24"/>
      <c r="BD179" s="102"/>
      <c r="BE179" s="102"/>
      <c r="BF179" s="25"/>
      <c r="BG179" s="24"/>
      <c r="BH179" s="102"/>
      <c r="BI179" s="102"/>
      <c r="BJ179" s="25"/>
    </row>
    <row r="180" spans="2:62" x14ac:dyDescent="0.45">
      <c r="B180" s="31" t="s">
        <v>193</v>
      </c>
      <c r="C180" s="24"/>
      <c r="D180" s="23"/>
      <c r="E180" s="23"/>
      <c r="F180" s="25"/>
      <c r="G180" s="23"/>
      <c r="H180" s="23"/>
      <c r="I180" s="23"/>
      <c r="J180" s="23"/>
      <c r="K180" s="97">
        <v>0</v>
      </c>
      <c r="L180" s="98">
        <v>0</v>
      </c>
      <c r="M180" s="81">
        <v>3</v>
      </c>
      <c r="N180" s="133">
        <v>0</v>
      </c>
      <c r="O180" s="81">
        <v>1</v>
      </c>
      <c r="P180" s="98">
        <v>0</v>
      </c>
      <c r="Q180" s="98">
        <v>0</v>
      </c>
      <c r="R180" s="81">
        <v>2</v>
      </c>
      <c r="S180" s="24">
        <v>0</v>
      </c>
      <c r="T180" s="102">
        <v>0</v>
      </c>
      <c r="U180" s="102">
        <v>0</v>
      </c>
      <c r="V180" s="23"/>
      <c r="W180" s="88"/>
      <c r="X180" s="81"/>
      <c r="Y180" s="81"/>
      <c r="Z180" s="89"/>
      <c r="AA180" s="23"/>
      <c r="AB180" s="102"/>
      <c r="AC180" s="102"/>
      <c r="AD180" s="25"/>
      <c r="AE180" s="24"/>
      <c r="AF180" s="102"/>
      <c r="AG180" s="102"/>
      <c r="AH180" s="25"/>
      <c r="AI180" s="24"/>
      <c r="AJ180" s="102"/>
      <c r="AK180" s="102"/>
      <c r="AL180" s="25"/>
      <c r="AM180" s="24"/>
      <c r="AN180" s="102"/>
      <c r="AO180" s="102"/>
      <c r="AP180" s="25"/>
      <c r="AQ180" s="24"/>
      <c r="AR180" s="102"/>
      <c r="AS180" s="102"/>
      <c r="AT180" s="25"/>
      <c r="AU180" s="24"/>
      <c r="AV180" s="102"/>
      <c r="AW180" s="102"/>
      <c r="AX180" s="25"/>
      <c r="AY180" s="24"/>
      <c r="AZ180" s="102"/>
      <c r="BA180" s="102"/>
      <c r="BB180" s="25"/>
      <c r="BC180" s="24"/>
      <c r="BD180" s="102"/>
      <c r="BE180" s="102"/>
      <c r="BF180" s="25"/>
      <c r="BG180" s="24"/>
      <c r="BH180" s="102"/>
      <c r="BI180" s="102"/>
      <c r="BJ180" s="25"/>
    </row>
    <row r="181" spans="2:62" x14ac:dyDescent="0.45">
      <c r="B181" s="31"/>
      <c r="C181" s="24"/>
      <c r="D181" s="23"/>
      <c r="E181" s="23"/>
      <c r="F181" s="25"/>
      <c r="G181" s="23"/>
      <c r="H181" s="23"/>
      <c r="I181" s="23"/>
      <c r="J181" s="23"/>
      <c r="K181" s="88"/>
      <c r="L181" s="81"/>
      <c r="M181" s="81"/>
      <c r="N181" s="89"/>
      <c r="O181" s="81"/>
      <c r="P181" s="81"/>
      <c r="Q181" s="81"/>
      <c r="R181" s="81"/>
      <c r="S181" s="24"/>
      <c r="T181" s="102"/>
      <c r="U181" s="23"/>
      <c r="V181" s="23"/>
      <c r="W181" s="88"/>
      <c r="X181" s="81"/>
      <c r="Y181" s="81"/>
      <c r="Z181" s="89"/>
      <c r="AA181" s="23"/>
      <c r="AB181" s="102"/>
      <c r="AC181" s="23"/>
      <c r="AD181" s="25"/>
      <c r="AE181" s="24"/>
      <c r="AF181" s="102"/>
      <c r="AG181" s="23"/>
      <c r="AH181" s="25"/>
      <c r="AI181" s="24"/>
      <c r="AJ181" s="102"/>
      <c r="AK181" s="23"/>
      <c r="AL181" s="25"/>
      <c r="AM181" s="24"/>
      <c r="AN181" s="102"/>
      <c r="AO181" s="23"/>
      <c r="AP181" s="25"/>
      <c r="AQ181" s="24"/>
      <c r="AR181" s="102"/>
      <c r="AS181" s="23"/>
      <c r="AT181" s="25"/>
      <c r="AU181" s="24"/>
      <c r="AV181" s="102"/>
      <c r="AW181" s="23"/>
      <c r="AX181" s="25"/>
      <c r="AY181" s="24"/>
      <c r="AZ181" s="102"/>
      <c r="BA181" s="23"/>
      <c r="BB181" s="25"/>
      <c r="BC181" s="24"/>
      <c r="BD181" s="102"/>
      <c r="BE181" s="23"/>
      <c r="BF181" s="25"/>
      <c r="BG181" s="24"/>
      <c r="BH181" s="102"/>
      <c r="BI181" s="23"/>
      <c r="BJ181" s="25"/>
    </row>
    <row r="182" spans="2:62" s="7" customFormat="1" x14ac:dyDescent="0.45">
      <c r="B182" s="72" t="s">
        <v>141</v>
      </c>
      <c r="C182" s="20"/>
      <c r="D182" s="19"/>
      <c r="E182" s="19"/>
      <c r="F182" s="21"/>
      <c r="G182" s="19"/>
      <c r="H182" s="19"/>
      <c r="I182" s="19"/>
      <c r="J182" s="19"/>
      <c r="K182" s="86">
        <f>SUM(K183:K190)</f>
        <v>19</v>
      </c>
      <c r="L182" s="80">
        <f t="shared" ref="L182:N182" si="124">SUM(L183:L190)</f>
        <v>31</v>
      </c>
      <c r="M182" s="80">
        <f t="shared" si="124"/>
        <v>12</v>
      </c>
      <c r="N182" s="87">
        <f t="shared" si="124"/>
        <v>16</v>
      </c>
      <c r="O182" s="80">
        <f>SUM(O183:O190)</f>
        <v>10</v>
      </c>
      <c r="P182" s="80">
        <f t="shared" ref="P182:Z182" si="125">SUM(P183:P190)</f>
        <v>23</v>
      </c>
      <c r="Q182" s="80">
        <f t="shared" si="125"/>
        <v>15</v>
      </c>
      <c r="R182" s="80">
        <f t="shared" si="125"/>
        <v>16</v>
      </c>
      <c r="S182" s="86">
        <f>SUM(S183:S190)</f>
        <v>2</v>
      </c>
      <c r="T182" s="99">
        <f t="shared" si="125"/>
        <v>0</v>
      </c>
      <c r="U182" s="99">
        <f t="shared" ref="U182" si="126">SUM(U183:U190)</f>
        <v>0</v>
      </c>
      <c r="V182" s="80">
        <f t="shared" si="125"/>
        <v>1</v>
      </c>
      <c r="W182" s="86">
        <f>SUM(W183:W190)</f>
        <v>4</v>
      </c>
      <c r="X182" s="80">
        <f t="shared" si="125"/>
        <v>0</v>
      </c>
      <c r="Y182" s="80">
        <f t="shared" si="125"/>
        <v>0</v>
      </c>
      <c r="Z182" s="87">
        <f t="shared" si="125"/>
        <v>0</v>
      </c>
      <c r="AA182" s="80"/>
      <c r="AB182" s="99"/>
      <c r="AC182" s="99"/>
      <c r="AD182" s="87"/>
      <c r="AE182" s="86"/>
      <c r="AF182" s="99"/>
      <c r="AG182" s="99"/>
      <c r="AH182" s="87"/>
      <c r="AI182" s="86"/>
      <c r="AJ182" s="99"/>
      <c r="AK182" s="99"/>
      <c r="AL182" s="87"/>
      <c r="AM182" s="86"/>
      <c r="AN182" s="99"/>
      <c r="AO182" s="99"/>
      <c r="AP182" s="87"/>
      <c r="AQ182" s="86"/>
      <c r="AR182" s="99"/>
      <c r="AS182" s="99"/>
      <c r="AT182" s="87"/>
      <c r="AU182" s="86"/>
      <c r="AV182" s="99"/>
      <c r="AW182" s="99"/>
      <c r="AX182" s="87"/>
      <c r="AY182" s="86"/>
      <c r="AZ182" s="99"/>
      <c r="BA182" s="99"/>
      <c r="BB182" s="87"/>
      <c r="BC182" s="86"/>
      <c r="BD182" s="99"/>
      <c r="BE182" s="99"/>
      <c r="BF182" s="87"/>
      <c r="BG182" s="86"/>
      <c r="BH182" s="99"/>
      <c r="BI182" s="99"/>
      <c r="BJ182" s="87"/>
    </row>
    <row r="183" spans="2:62" x14ac:dyDescent="0.45">
      <c r="B183" s="31" t="s">
        <v>194</v>
      </c>
      <c r="C183" s="24"/>
      <c r="D183" s="23"/>
      <c r="E183" s="23"/>
      <c r="F183" s="25"/>
      <c r="G183" s="23"/>
      <c r="H183" s="23"/>
      <c r="I183" s="23"/>
      <c r="J183" s="23"/>
      <c r="K183" s="88">
        <v>2</v>
      </c>
      <c r="L183" s="81">
        <v>12</v>
      </c>
      <c r="M183" s="98">
        <v>0</v>
      </c>
      <c r="N183" s="133">
        <v>0</v>
      </c>
      <c r="O183" s="81">
        <v>2</v>
      </c>
      <c r="P183" s="81">
        <v>4</v>
      </c>
      <c r="Q183" s="98">
        <v>0</v>
      </c>
      <c r="R183" s="98">
        <v>0</v>
      </c>
      <c r="S183" s="24">
        <v>0</v>
      </c>
      <c r="T183" s="102">
        <v>0</v>
      </c>
      <c r="U183" s="102">
        <v>0</v>
      </c>
      <c r="V183" s="23"/>
      <c r="W183" s="88">
        <v>2</v>
      </c>
      <c r="X183" s="81"/>
      <c r="Y183" s="81"/>
      <c r="Z183" s="89"/>
      <c r="AA183" s="23"/>
      <c r="AB183" s="102"/>
      <c r="AC183" s="102"/>
      <c r="AD183" s="25"/>
      <c r="AE183" s="24"/>
      <c r="AF183" s="102"/>
      <c r="AG183" s="102"/>
      <c r="AH183" s="25"/>
      <c r="AI183" s="24"/>
      <c r="AJ183" s="102"/>
      <c r="AK183" s="102"/>
      <c r="AL183" s="25"/>
      <c r="AM183" s="24"/>
      <c r="AN183" s="102"/>
      <c r="AO183" s="102"/>
      <c r="AP183" s="25"/>
      <c r="AQ183" s="24"/>
      <c r="AR183" s="102"/>
      <c r="AS183" s="102"/>
      <c r="AT183" s="25"/>
      <c r="AU183" s="24"/>
      <c r="AV183" s="102"/>
      <c r="AW183" s="102"/>
      <c r="AX183" s="25"/>
      <c r="AY183" s="24"/>
      <c r="AZ183" s="102"/>
      <c r="BA183" s="102"/>
      <c r="BB183" s="25"/>
      <c r="BC183" s="24"/>
      <c r="BD183" s="102"/>
      <c r="BE183" s="102"/>
      <c r="BF183" s="25"/>
      <c r="BG183" s="24"/>
      <c r="BH183" s="102"/>
      <c r="BI183" s="102"/>
      <c r="BJ183" s="25"/>
    </row>
    <row r="184" spans="2:62" x14ac:dyDescent="0.45">
      <c r="B184" s="31" t="s">
        <v>277</v>
      </c>
      <c r="C184" s="24"/>
      <c r="D184" s="23"/>
      <c r="E184" s="23"/>
      <c r="F184" s="25"/>
      <c r="G184" s="23"/>
      <c r="H184" s="23"/>
      <c r="I184" s="23"/>
      <c r="J184" s="23"/>
      <c r="K184" s="88">
        <v>2</v>
      </c>
      <c r="L184" s="81">
        <v>1</v>
      </c>
      <c r="M184" s="81">
        <v>3</v>
      </c>
      <c r="N184" s="89">
        <v>4</v>
      </c>
      <c r="O184" s="98">
        <v>0</v>
      </c>
      <c r="P184" s="98">
        <v>0</v>
      </c>
      <c r="Q184" s="98">
        <v>0</v>
      </c>
      <c r="R184" s="98">
        <v>0</v>
      </c>
      <c r="S184" s="24">
        <v>1</v>
      </c>
      <c r="T184" s="102">
        <v>0</v>
      </c>
      <c r="U184" s="102">
        <v>0</v>
      </c>
      <c r="V184" s="23">
        <v>1</v>
      </c>
      <c r="W184" s="88">
        <v>2</v>
      </c>
      <c r="X184" s="81"/>
      <c r="Y184" s="81"/>
      <c r="Z184" s="89"/>
      <c r="AA184" s="23"/>
      <c r="AB184" s="102"/>
      <c r="AC184" s="102"/>
      <c r="AD184" s="25"/>
      <c r="AE184" s="24"/>
      <c r="AF184" s="102"/>
      <c r="AG184" s="102"/>
      <c r="AH184" s="25"/>
      <c r="AI184" s="24"/>
      <c r="AJ184" s="102"/>
      <c r="AK184" s="102"/>
      <c r="AL184" s="25"/>
      <c r="AM184" s="24"/>
      <c r="AN184" s="102"/>
      <c r="AO184" s="102"/>
      <c r="AP184" s="25"/>
      <c r="AQ184" s="24"/>
      <c r="AR184" s="102"/>
      <c r="AS184" s="102"/>
      <c r="AT184" s="25"/>
      <c r="AU184" s="24"/>
      <c r="AV184" s="102"/>
      <c r="AW184" s="102"/>
      <c r="AX184" s="25"/>
      <c r="AY184" s="24"/>
      <c r="AZ184" s="102"/>
      <c r="BA184" s="102"/>
      <c r="BB184" s="25"/>
      <c r="BC184" s="24"/>
      <c r="BD184" s="102"/>
      <c r="BE184" s="102"/>
      <c r="BF184" s="25"/>
      <c r="BG184" s="24"/>
      <c r="BH184" s="102"/>
      <c r="BI184" s="102"/>
      <c r="BJ184" s="25"/>
    </row>
    <row r="185" spans="2:62" x14ac:dyDescent="0.45">
      <c r="B185" s="31" t="s">
        <v>195</v>
      </c>
      <c r="C185" s="24"/>
      <c r="D185" s="23"/>
      <c r="E185" s="23"/>
      <c r="F185" s="25"/>
      <c r="G185" s="23"/>
      <c r="H185" s="23"/>
      <c r="I185" s="23"/>
      <c r="J185" s="23"/>
      <c r="K185" s="88">
        <v>10</v>
      </c>
      <c r="L185" s="81">
        <v>1</v>
      </c>
      <c r="M185" s="81">
        <v>3</v>
      </c>
      <c r="N185" s="89">
        <v>6</v>
      </c>
      <c r="O185" s="98">
        <v>0</v>
      </c>
      <c r="P185" s="81">
        <v>3</v>
      </c>
      <c r="Q185" s="81">
        <v>2</v>
      </c>
      <c r="R185" s="81">
        <v>2</v>
      </c>
      <c r="S185" s="24">
        <v>0</v>
      </c>
      <c r="T185" s="102">
        <v>0</v>
      </c>
      <c r="U185" s="102">
        <v>0</v>
      </c>
      <c r="V185" s="23"/>
      <c r="W185" s="88"/>
      <c r="X185" s="81"/>
      <c r="Y185" s="81"/>
      <c r="Z185" s="89"/>
      <c r="AA185" s="23"/>
      <c r="AB185" s="102"/>
      <c r="AC185" s="102"/>
      <c r="AD185" s="25"/>
      <c r="AE185" s="24"/>
      <c r="AF185" s="102"/>
      <c r="AG185" s="102"/>
      <c r="AH185" s="25"/>
      <c r="AI185" s="24"/>
      <c r="AJ185" s="102"/>
      <c r="AK185" s="102"/>
      <c r="AL185" s="25"/>
      <c r="AM185" s="24"/>
      <c r="AN185" s="102"/>
      <c r="AO185" s="102"/>
      <c r="AP185" s="25"/>
      <c r="AQ185" s="24"/>
      <c r="AR185" s="102"/>
      <c r="AS185" s="102"/>
      <c r="AT185" s="25"/>
      <c r="AU185" s="24"/>
      <c r="AV185" s="102"/>
      <c r="AW185" s="102"/>
      <c r="AX185" s="25"/>
      <c r="AY185" s="24"/>
      <c r="AZ185" s="102"/>
      <c r="BA185" s="102"/>
      <c r="BB185" s="25"/>
      <c r="BC185" s="24"/>
      <c r="BD185" s="102"/>
      <c r="BE185" s="102"/>
      <c r="BF185" s="25"/>
      <c r="BG185" s="24"/>
      <c r="BH185" s="102"/>
      <c r="BI185" s="102"/>
      <c r="BJ185" s="25"/>
    </row>
    <row r="186" spans="2:62" x14ac:dyDescent="0.45">
      <c r="B186" s="31" t="s">
        <v>196</v>
      </c>
      <c r="C186" s="24"/>
      <c r="D186" s="23"/>
      <c r="E186" s="23"/>
      <c r="F186" s="25"/>
      <c r="G186" s="23"/>
      <c r="H186" s="23"/>
      <c r="I186" s="23"/>
      <c r="J186" s="23"/>
      <c r="K186" s="97">
        <v>0</v>
      </c>
      <c r="L186" s="98">
        <v>0</v>
      </c>
      <c r="M186" s="98">
        <v>0</v>
      </c>
      <c r="N186" s="133">
        <v>0</v>
      </c>
      <c r="O186" s="98">
        <v>0</v>
      </c>
      <c r="P186" s="81">
        <v>2</v>
      </c>
      <c r="Q186" s="98">
        <v>0</v>
      </c>
      <c r="R186" s="98">
        <v>0</v>
      </c>
      <c r="S186" s="24">
        <v>0</v>
      </c>
      <c r="T186" s="102">
        <v>0</v>
      </c>
      <c r="U186" s="102">
        <v>0</v>
      </c>
      <c r="V186" s="23"/>
      <c r="W186" s="88"/>
      <c r="X186" s="81"/>
      <c r="Y186" s="81"/>
      <c r="Z186" s="89"/>
      <c r="AA186" s="23"/>
      <c r="AB186" s="102"/>
      <c r="AC186" s="102"/>
      <c r="AD186" s="25"/>
      <c r="AE186" s="24"/>
      <c r="AF186" s="102"/>
      <c r="AG186" s="102"/>
      <c r="AH186" s="25"/>
      <c r="AI186" s="24"/>
      <c r="AJ186" s="102"/>
      <c r="AK186" s="102"/>
      <c r="AL186" s="25"/>
      <c r="AM186" s="24"/>
      <c r="AN186" s="102"/>
      <c r="AO186" s="102"/>
      <c r="AP186" s="25"/>
      <c r="AQ186" s="24"/>
      <c r="AR186" s="102"/>
      <c r="AS186" s="102"/>
      <c r="AT186" s="25"/>
      <c r="AU186" s="24"/>
      <c r="AV186" s="102"/>
      <c r="AW186" s="102"/>
      <c r="AX186" s="25"/>
      <c r="AY186" s="24"/>
      <c r="AZ186" s="102"/>
      <c r="BA186" s="102"/>
      <c r="BB186" s="25"/>
      <c r="BC186" s="24"/>
      <c r="BD186" s="102"/>
      <c r="BE186" s="102"/>
      <c r="BF186" s="25"/>
      <c r="BG186" s="24"/>
      <c r="BH186" s="102"/>
      <c r="BI186" s="102"/>
      <c r="BJ186" s="25"/>
    </row>
    <row r="187" spans="2:62" x14ac:dyDescent="0.45">
      <c r="B187" s="31" t="s">
        <v>197</v>
      </c>
      <c r="C187" s="24"/>
      <c r="D187" s="23"/>
      <c r="E187" s="23"/>
      <c r="F187" s="25"/>
      <c r="G187" s="23"/>
      <c r="H187" s="23"/>
      <c r="I187" s="23"/>
      <c r="J187" s="23"/>
      <c r="K187" s="88">
        <v>2</v>
      </c>
      <c r="L187" s="81">
        <v>15</v>
      </c>
      <c r="M187" s="81">
        <v>4</v>
      </c>
      <c r="N187" s="89">
        <v>1</v>
      </c>
      <c r="O187" s="81">
        <v>1</v>
      </c>
      <c r="P187" s="81">
        <v>14</v>
      </c>
      <c r="Q187" s="81">
        <v>4</v>
      </c>
      <c r="R187" s="81">
        <v>7</v>
      </c>
      <c r="S187" s="24">
        <v>0</v>
      </c>
      <c r="T187" s="102">
        <v>0</v>
      </c>
      <c r="U187" s="102">
        <v>0</v>
      </c>
      <c r="V187" s="23"/>
      <c r="W187" s="88"/>
      <c r="X187" s="81"/>
      <c r="Y187" s="81"/>
      <c r="Z187" s="89"/>
      <c r="AA187" s="23"/>
      <c r="AB187" s="102"/>
      <c r="AC187" s="102"/>
      <c r="AD187" s="25"/>
      <c r="AE187" s="24"/>
      <c r="AF187" s="102"/>
      <c r="AG187" s="102"/>
      <c r="AH187" s="25"/>
      <c r="AI187" s="24"/>
      <c r="AJ187" s="102"/>
      <c r="AK187" s="102"/>
      <c r="AL187" s="25"/>
      <c r="AM187" s="24"/>
      <c r="AN187" s="102"/>
      <c r="AO187" s="102"/>
      <c r="AP187" s="25"/>
      <c r="AQ187" s="24"/>
      <c r="AR187" s="102"/>
      <c r="AS187" s="102"/>
      <c r="AT187" s="25"/>
      <c r="AU187" s="24"/>
      <c r="AV187" s="102"/>
      <c r="AW187" s="102"/>
      <c r="AX187" s="25"/>
      <c r="AY187" s="24"/>
      <c r="AZ187" s="102"/>
      <c r="BA187" s="102"/>
      <c r="BB187" s="25"/>
      <c r="BC187" s="24"/>
      <c r="BD187" s="102"/>
      <c r="BE187" s="102"/>
      <c r="BF187" s="25"/>
      <c r="BG187" s="24"/>
      <c r="BH187" s="102"/>
      <c r="BI187" s="102"/>
      <c r="BJ187" s="25"/>
    </row>
    <row r="188" spans="2:62" x14ac:dyDescent="0.45">
      <c r="B188" s="31" t="s">
        <v>278</v>
      </c>
      <c r="C188" s="24"/>
      <c r="D188" s="23"/>
      <c r="E188" s="23"/>
      <c r="F188" s="25"/>
      <c r="G188" s="23"/>
      <c r="H188" s="23"/>
      <c r="I188" s="23"/>
      <c r="J188" s="23"/>
      <c r="K188" s="88">
        <v>1</v>
      </c>
      <c r="L188" s="81">
        <v>2</v>
      </c>
      <c r="M188" s="81">
        <v>1</v>
      </c>
      <c r="N188" s="89">
        <v>3</v>
      </c>
      <c r="O188" s="98">
        <v>0</v>
      </c>
      <c r="P188" s="98">
        <v>0</v>
      </c>
      <c r="Q188" s="98">
        <v>0</v>
      </c>
      <c r="R188" s="98">
        <v>0</v>
      </c>
      <c r="S188" s="24">
        <v>0</v>
      </c>
      <c r="T188" s="102">
        <v>0</v>
      </c>
      <c r="U188" s="102">
        <v>0</v>
      </c>
      <c r="V188" s="23"/>
      <c r="W188" s="88"/>
      <c r="X188" s="81"/>
      <c r="Y188" s="81"/>
      <c r="Z188" s="89"/>
      <c r="AA188" s="23"/>
      <c r="AB188" s="102"/>
      <c r="AC188" s="102"/>
      <c r="AD188" s="25"/>
      <c r="AE188" s="24"/>
      <c r="AF188" s="102"/>
      <c r="AG188" s="102"/>
      <c r="AH188" s="25"/>
      <c r="AI188" s="24"/>
      <c r="AJ188" s="102"/>
      <c r="AK188" s="102"/>
      <c r="AL188" s="25"/>
      <c r="AM188" s="24"/>
      <c r="AN188" s="102"/>
      <c r="AO188" s="102"/>
      <c r="AP188" s="25"/>
      <c r="AQ188" s="24"/>
      <c r="AR188" s="102"/>
      <c r="AS188" s="102"/>
      <c r="AT188" s="25"/>
      <c r="AU188" s="24"/>
      <c r="AV188" s="102"/>
      <c r="AW188" s="102"/>
      <c r="AX188" s="25"/>
      <c r="AY188" s="24"/>
      <c r="AZ188" s="102"/>
      <c r="BA188" s="102"/>
      <c r="BB188" s="25"/>
      <c r="BC188" s="24"/>
      <c r="BD188" s="102"/>
      <c r="BE188" s="102"/>
      <c r="BF188" s="25"/>
      <c r="BG188" s="24"/>
      <c r="BH188" s="102"/>
      <c r="BI188" s="102"/>
      <c r="BJ188" s="25"/>
    </row>
    <row r="189" spans="2:62" x14ac:dyDescent="0.45">
      <c r="B189" s="31" t="s">
        <v>198</v>
      </c>
      <c r="C189" s="24"/>
      <c r="D189" s="23"/>
      <c r="E189" s="23"/>
      <c r="F189" s="25"/>
      <c r="G189" s="23"/>
      <c r="H189" s="23"/>
      <c r="I189" s="23"/>
      <c r="J189" s="23"/>
      <c r="K189" s="88">
        <v>2</v>
      </c>
      <c r="L189" s="98">
        <v>0</v>
      </c>
      <c r="M189" s="81">
        <v>1</v>
      </c>
      <c r="N189" s="89">
        <v>2</v>
      </c>
      <c r="O189" s="98">
        <v>0</v>
      </c>
      <c r="P189" s="98">
        <v>0</v>
      </c>
      <c r="Q189" s="81">
        <v>9</v>
      </c>
      <c r="R189" s="81">
        <v>7</v>
      </c>
      <c r="S189" s="24">
        <v>1</v>
      </c>
      <c r="T189" s="102">
        <v>0</v>
      </c>
      <c r="U189" s="102">
        <v>0</v>
      </c>
      <c r="V189" s="23"/>
      <c r="W189" s="88"/>
      <c r="X189" s="81"/>
      <c r="Y189" s="81"/>
      <c r="Z189" s="89"/>
      <c r="AA189" s="23"/>
      <c r="AB189" s="102"/>
      <c r="AC189" s="102"/>
      <c r="AD189" s="25"/>
      <c r="AE189" s="24"/>
      <c r="AF189" s="102"/>
      <c r="AG189" s="102"/>
      <c r="AH189" s="25"/>
      <c r="AI189" s="24"/>
      <c r="AJ189" s="102"/>
      <c r="AK189" s="102"/>
      <c r="AL189" s="25"/>
      <c r="AM189" s="24"/>
      <c r="AN189" s="102"/>
      <c r="AO189" s="102"/>
      <c r="AP189" s="25"/>
      <c r="AQ189" s="24"/>
      <c r="AR189" s="102"/>
      <c r="AS189" s="102"/>
      <c r="AT189" s="25"/>
      <c r="AU189" s="24"/>
      <c r="AV189" s="102"/>
      <c r="AW189" s="102"/>
      <c r="AX189" s="25"/>
      <c r="AY189" s="24"/>
      <c r="AZ189" s="102"/>
      <c r="BA189" s="102"/>
      <c r="BB189" s="25"/>
      <c r="BC189" s="24"/>
      <c r="BD189" s="102"/>
      <c r="BE189" s="102"/>
      <c r="BF189" s="25"/>
      <c r="BG189" s="24"/>
      <c r="BH189" s="102"/>
      <c r="BI189" s="102"/>
      <c r="BJ189" s="25"/>
    </row>
    <row r="190" spans="2:62" x14ac:dyDescent="0.45">
      <c r="B190" s="31" t="s">
        <v>199</v>
      </c>
      <c r="C190" s="24"/>
      <c r="D190" s="23"/>
      <c r="E190" s="23"/>
      <c r="F190" s="25"/>
      <c r="G190" s="23"/>
      <c r="H190" s="23"/>
      <c r="I190" s="23"/>
      <c r="J190" s="23"/>
      <c r="K190" s="97">
        <v>0</v>
      </c>
      <c r="L190" s="98">
        <v>0</v>
      </c>
      <c r="M190" s="98">
        <v>0</v>
      </c>
      <c r="N190" s="133">
        <v>0</v>
      </c>
      <c r="O190" s="81">
        <v>7</v>
      </c>
      <c r="P190" s="98">
        <v>0</v>
      </c>
      <c r="Q190" s="98">
        <v>0</v>
      </c>
      <c r="R190" s="98">
        <v>0</v>
      </c>
      <c r="S190" s="24">
        <v>0</v>
      </c>
      <c r="T190" s="102">
        <v>0</v>
      </c>
      <c r="U190" s="102">
        <v>0</v>
      </c>
      <c r="V190" s="23"/>
      <c r="W190" s="88"/>
      <c r="X190" s="81"/>
      <c r="Y190" s="81"/>
      <c r="Z190" s="89"/>
      <c r="AA190" s="23"/>
      <c r="AB190" s="102"/>
      <c r="AC190" s="102"/>
      <c r="AD190" s="25"/>
      <c r="AE190" s="24"/>
      <c r="AF190" s="102"/>
      <c r="AG190" s="102"/>
      <c r="AH190" s="25"/>
      <c r="AI190" s="24"/>
      <c r="AJ190" s="102"/>
      <c r="AK190" s="102"/>
      <c r="AL190" s="25"/>
      <c r="AM190" s="24"/>
      <c r="AN190" s="102"/>
      <c r="AO190" s="102"/>
      <c r="AP190" s="25"/>
      <c r="AQ190" s="24"/>
      <c r="AR190" s="102"/>
      <c r="AS190" s="102"/>
      <c r="AT190" s="25"/>
      <c r="AU190" s="24"/>
      <c r="AV190" s="102"/>
      <c r="AW190" s="102"/>
      <c r="AX190" s="25"/>
      <c r="AY190" s="24"/>
      <c r="AZ190" s="102"/>
      <c r="BA190" s="102"/>
      <c r="BB190" s="25"/>
      <c r="BC190" s="24"/>
      <c r="BD190" s="102"/>
      <c r="BE190" s="102"/>
      <c r="BF190" s="25"/>
      <c r="BG190" s="24"/>
      <c r="BH190" s="102"/>
      <c r="BI190" s="102"/>
      <c r="BJ190" s="25"/>
    </row>
    <row r="191" spans="2:62" x14ac:dyDescent="0.45">
      <c r="B191" s="31"/>
      <c r="C191" s="24"/>
      <c r="D191" s="23"/>
      <c r="E191" s="23"/>
      <c r="F191" s="25"/>
      <c r="G191" s="23"/>
      <c r="H191" s="23"/>
      <c r="I191" s="23"/>
      <c r="J191" s="23"/>
      <c r="K191" s="88"/>
      <c r="L191" s="81"/>
      <c r="M191" s="81"/>
      <c r="N191" s="89"/>
      <c r="O191" s="81"/>
      <c r="P191" s="81"/>
      <c r="Q191" s="81"/>
      <c r="R191" s="81"/>
      <c r="S191" s="24"/>
      <c r="T191" s="102"/>
      <c r="U191" s="23"/>
      <c r="V191" s="23"/>
      <c r="W191" s="88"/>
      <c r="X191" s="81"/>
      <c r="Y191" s="81"/>
      <c r="Z191" s="89"/>
      <c r="AA191" s="23"/>
      <c r="AB191" s="102"/>
      <c r="AC191" s="23"/>
      <c r="AD191" s="25"/>
      <c r="AE191" s="24"/>
      <c r="AF191" s="102"/>
      <c r="AG191" s="23"/>
      <c r="AH191" s="25"/>
      <c r="AI191" s="24"/>
      <c r="AJ191" s="102"/>
      <c r="AK191" s="23"/>
      <c r="AL191" s="25"/>
      <c r="AM191" s="24"/>
      <c r="AN191" s="102"/>
      <c r="AO191" s="23"/>
      <c r="AP191" s="25"/>
      <c r="AQ191" s="24"/>
      <c r="AR191" s="102"/>
      <c r="AS191" s="23"/>
      <c r="AT191" s="25"/>
      <c r="AU191" s="24"/>
      <c r="AV191" s="102"/>
      <c r="AW191" s="23"/>
      <c r="AX191" s="25"/>
      <c r="AY191" s="24"/>
      <c r="AZ191" s="102"/>
      <c r="BA191" s="23"/>
      <c r="BB191" s="25"/>
      <c r="BC191" s="24"/>
      <c r="BD191" s="102"/>
      <c r="BE191" s="23"/>
      <c r="BF191" s="25"/>
      <c r="BG191" s="24"/>
      <c r="BH191" s="102"/>
      <c r="BI191" s="23"/>
      <c r="BJ191" s="25"/>
    </row>
    <row r="192" spans="2:62" s="7" customFormat="1" x14ac:dyDescent="0.45">
      <c r="B192" s="72" t="s">
        <v>148</v>
      </c>
      <c r="C192" s="20"/>
      <c r="D192" s="19"/>
      <c r="E192" s="19"/>
      <c r="F192" s="21"/>
      <c r="G192" s="19"/>
      <c r="H192" s="19"/>
      <c r="I192" s="19"/>
      <c r="J192" s="19"/>
      <c r="K192" s="86">
        <f>SUM(K193:K199)</f>
        <v>851</v>
      </c>
      <c r="L192" s="80">
        <f t="shared" ref="L192" si="127">SUM(L193:L199)</f>
        <v>1172</v>
      </c>
      <c r="M192" s="80">
        <f t="shared" ref="M192" si="128">SUM(M193:M199)</f>
        <v>619</v>
      </c>
      <c r="N192" s="87">
        <f t="shared" ref="N192" si="129">SUM(N193:N199)</f>
        <v>259</v>
      </c>
      <c r="O192" s="80">
        <f>SUM(O193:O199)</f>
        <v>209</v>
      </c>
      <c r="P192" s="80">
        <f t="shared" ref="P192:T192" si="130">SUM(P193:P199)</f>
        <v>461</v>
      </c>
      <c r="Q192" s="80">
        <f t="shared" si="130"/>
        <v>382</v>
      </c>
      <c r="R192" s="80">
        <f t="shared" si="130"/>
        <v>313</v>
      </c>
      <c r="S192" s="86">
        <f>SUM(S193:S199)</f>
        <v>250</v>
      </c>
      <c r="T192" s="99">
        <f t="shared" si="130"/>
        <v>0</v>
      </c>
      <c r="U192" s="99">
        <f t="shared" ref="U192" si="131">SUM(U193:U199)</f>
        <v>0</v>
      </c>
      <c r="V192" s="80">
        <f>SUM(V193:V199)</f>
        <v>38</v>
      </c>
      <c r="W192" s="86">
        <f>SUM(W193:W199)</f>
        <v>39</v>
      </c>
      <c r="X192" s="80">
        <f t="shared" ref="X192:Y192" si="132">SUM(X193:X199)</f>
        <v>0</v>
      </c>
      <c r="Y192" s="80">
        <f t="shared" si="132"/>
        <v>0</v>
      </c>
      <c r="Z192" s="87">
        <f>SUM(Z193:Z199)</f>
        <v>0</v>
      </c>
      <c r="AA192" s="80"/>
      <c r="AB192" s="99"/>
      <c r="AC192" s="99"/>
      <c r="AD192" s="87"/>
      <c r="AE192" s="86"/>
      <c r="AF192" s="99"/>
      <c r="AG192" s="99"/>
      <c r="AH192" s="87"/>
      <c r="AI192" s="86"/>
      <c r="AJ192" s="99"/>
      <c r="AK192" s="99"/>
      <c r="AL192" s="87"/>
      <c r="AM192" s="86"/>
      <c r="AN192" s="99"/>
      <c r="AO192" s="99"/>
      <c r="AP192" s="87"/>
      <c r="AQ192" s="86"/>
      <c r="AR192" s="99"/>
      <c r="AS192" s="99"/>
      <c r="AT192" s="87"/>
      <c r="AU192" s="86"/>
      <c r="AV192" s="99"/>
      <c r="AW192" s="99"/>
      <c r="AX192" s="87"/>
      <c r="AY192" s="86"/>
      <c r="AZ192" s="99"/>
      <c r="BA192" s="99"/>
      <c r="BB192" s="87"/>
      <c r="BC192" s="86"/>
      <c r="BD192" s="99"/>
      <c r="BE192" s="99"/>
      <c r="BF192" s="87"/>
      <c r="BG192" s="86"/>
      <c r="BH192" s="99"/>
      <c r="BI192" s="99"/>
      <c r="BJ192" s="87"/>
    </row>
    <row r="193" spans="2:62" x14ac:dyDescent="0.45">
      <c r="B193" s="31" t="s">
        <v>200</v>
      </c>
      <c r="C193" s="24"/>
      <c r="D193" s="23"/>
      <c r="E193" s="23"/>
      <c r="F193" s="25"/>
      <c r="G193" s="23"/>
      <c r="H193" s="23"/>
      <c r="I193" s="23"/>
      <c r="J193" s="23"/>
      <c r="K193" s="88">
        <v>2</v>
      </c>
      <c r="L193" s="98">
        <v>0</v>
      </c>
      <c r="M193" s="98">
        <v>0</v>
      </c>
      <c r="N193" s="89">
        <v>4</v>
      </c>
      <c r="O193" s="98">
        <v>0</v>
      </c>
      <c r="P193" s="98">
        <v>0</v>
      </c>
      <c r="Q193" s="98">
        <v>0</v>
      </c>
      <c r="R193" s="81">
        <v>1</v>
      </c>
      <c r="S193" s="24">
        <v>12</v>
      </c>
      <c r="T193" s="102">
        <v>0</v>
      </c>
      <c r="U193" s="102">
        <v>0</v>
      </c>
      <c r="V193" s="23"/>
      <c r="W193" s="88"/>
      <c r="X193" s="81"/>
      <c r="Y193" s="81"/>
      <c r="Z193" s="89"/>
      <c r="AA193" s="23"/>
      <c r="AB193" s="102"/>
      <c r="AC193" s="102"/>
      <c r="AD193" s="25"/>
      <c r="AE193" s="24"/>
      <c r="AF193" s="102"/>
      <c r="AG193" s="102"/>
      <c r="AH193" s="25"/>
      <c r="AI193" s="24"/>
      <c r="AJ193" s="102"/>
      <c r="AK193" s="102"/>
      <c r="AL193" s="25"/>
      <c r="AM193" s="24"/>
      <c r="AN193" s="102"/>
      <c r="AO193" s="102"/>
      <c r="AP193" s="25"/>
      <c r="AQ193" s="24"/>
      <c r="AR193" s="102"/>
      <c r="AS193" s="102"/>
      <c r="AT193" s="25"/>
      <c r="AU193" s="24"/>
      <c r="AV193" s="102"/>
      <c r="AW193" s="102"/>
      <c r="AX193" s="25"/>
      <c r="AY193" s="24"/>
      <c r="AZ193" s="102"/>
      <c r="BA193" s="102"/>
      <c r="BB193" s="25"/>
      <c r="BC193" s="24"/>
      <c r="BD193" s="102"/>
      <c r="BE193" s="102"/>
      <c r="BF193" s="25"/>
      <c r="BG193" s="24"/>
      <c r="BH193" s="102"/>
      <c r="BI193" s="102"/>
      <c r="BJ193" s="25"/>
    </row>
    <row r="194" spans="2:62" x14ac:dyDescent="0.45">
      <c r="B194" s="31" t="s">
        <v>201</v>
      </c>
      <c r="C194" s="24"/>
      <c r="D194" s="23"/>
      <c r="E194" s="23"/>
      <c r="F194" s="25"/>
      <c r="G194" s="23"/>
      <c r="H194" s="23"/>
      <c r="I194" s="23"/>
      <c r="J194" s="23"/>
      <c r="K194" s="88">
        <v>52</v>
      </c>
      <c r="L194" s="81">
        <v>94</v>
      </c>
      <c r="M194" s="81">
        <v>31</v>
      </c>
      <c r="N194" s="89">
        <v>4</v>
      </c>
      <c r="O194" s="98">
        <v>0</v>
      </c>
      <c r="P194" s="81">
        <v>28</v>
      </c>
      <c r="Q194" s="81">
        <v>1</v>
      </c>
      <c r="R194" s="81">
        <v>7</v>
      </c>
      <c r="S194" s="24"/>
      <c r="T194" s="102">
        <v>0</v>
      </c>
      <c r="U194" s="102">
        <v>0</v>
      </c>
      <c r="V194" s="23">
        <v>3</v>
      </c>
      <c r="W194" s="88">
        <v>1</v>
      </c>
      <c r="X194" s="81"/>
      <c r="Y194" s="81"/>
      <c r="Z194" s="89"/>
      <c r="AA194" s="23"/>
      <c r="AB194" s="102"/>
      <c r="AC194" s="102"/>
      <c r="AD194" s="25"/>
      <c r="AE194" s="24"/>
      <c r="AF194" s="102"/>
      <c r="AG194" s="102"/>
      <c r="AH194" s="25"/>
      <c r="AI194" s="24"/>
      <c r="AJ194" s="102"/>
      <c r="AK194" s="102"/>
      <c r="AL194" s="25"/>
      <c r="AM194" s="24"/>
      <c r="AN194" s="102"/>
      <c r="AO194" s="102"/>
      <c r="AP194" s="25"/>
      <c r="AQ194" s="24"/>
      <c r="AR194" s="102"/>
      <c r="AS194" s="102"/>
      <c r="AT194" s="25"/>
      <c r="AU194" s="24"/>
      <c r="AV194" s="102"/>
      <c r="AW194" s="102"/>
      <c r="AX194" s="25"/>
      <c r="AY194" s="24"/>
      <c r="AZ194" s="102"/>
      <c r="BA194" s="102"/>
      <c r="BB194" s="25"/>
      <c r="BC194" s="24"/>
      <c r="BD194" s="102"/>
      <c r="BE194" s="102"/>
      <c r="BF194" s="25"/>
      <c r="BG194" s="24"/>
      <c r="BH194" s="102"/>
      <c r="BI194" s="102"/>
      <c r="BJ194" s="25"/>
    </row>
    <row r="195" spans="2:62" x14ac:dyDescent="0.45">
      <c r="B195" s="31" t="s">
        <v>202</v>
      </c>
      <c r="C195" s="24"/>
      <c r="D195" s="23"/>
      <c r="E195" s="23"/>
      <c r="F195" s="25"/>
      <c r="G195" s="23"/>
      <c r="H195" s="23"/>
      <c r="I195" s="23"/>
      <c r="J195" s="23"/>
      <c r="K195" s="97">
        <v>0</v>
      </c>
      <c r="L195" s="98">
        <v>0</v>
      </c>
      <c r="M195" s="98">
        <v>0</v>
      </c>
      <c r="N195" s="133">
        <v>0</v>
      </c>
      <c r="O195" s="98">
        <v>0</v>
      </c>
      <c r="P195" s="81">
        <v>1</v>
      </c>
      <c r="Q195" s="98">
        <v>0</v>
      </c>
      <c r="R195" s="98">
        <v>0</v>
      </c>
      <c r="S195" s="24"/>
      <c r="T195" s="102">
        <v>0</v>
      </c>
      <c r="U195" s="102">
        <v>0</v>
      </c>
      <c r="V195" s="23"/>
      <c r="W195" s="88"/>
      <c r="X195" s="81"/>
      <c r="Y195" s="81"/>
      <c r="Z195" s="89"/>
      <c r="AA195" s="23"/>
      <c r="AB195" s="102"/>
      <c r="AC195" s="102"/>
      <c r="AD195" s="25"/>
      <c r="AE195" s="24"/>
      <c r="AF195" s="102"/>
      <c r="AG195" s="102"/>
      <c r="AH195" s="25"/>
      <c r="AI195" s="24"/>
      <c r="AJ195" s="102"/>
      <c r="AK195" s="102"/>
      <c r="AL195" s="25"/>
      <c r="AM195" s="24"/>
      <c r="AN195" s="102"/>
      <c r="AO195" s="102"/>
      <c r="AP195" s="25"/>
      <c r="AQ195" s="24"/>
      <c r="AR195" s="102"/>
      <c r="AS195" s="102"/>
      <c r="AT195" s="25"/>
      <c r="AU195" s="24"/>
      <c r="AV195" s="102"/>
      <c r="AW195" s="102"/>
      <c r="AX195" s="25"/>
      <c r="AY195" s="24"/>
      <c r="AZ195" s="102"/>
      <c r="BA195" s="102"/>
      <c r="BB195" s="25"/>
      <c r="BC195" s="24"/>
      <c r="BD195" s="102"/>
      <c r="BE195" s="102"/>
      <c r="BF195" s="25"/>
      <c r="BG195" s="24"/>
      <c r="BH195" s="102"/>
      <c r="BI195" s="102"/>
      <c r="BJ195" s="25"/>
    </row>
    <row r="196" spans="2:62" x14ac:dyDescent="0.45">
      <c r="B196" s="31" t="s">
        <v>203</v>
      </c>
      <c r="C196" s="24"/>
      <c r="D196" s="23"/>
      <c r="E196" s="23"/>
      <c r="F196" s="25"/>
      <c r="G196" s="23"/>
      <c r="H196" s="23"/>
      <c r="I196" s="23"/>
      <c r="J196" s="23"/>
      <c r="K196" s="88">
        <v>731</v>
      </c>
      <c r="L196" s="81">
        <v>1008</v>
      </c>
      <c r="M196" s="81">
        <v>537</v>
      </c>
      <c r="N196" s="89">
        <v>236</v>
      </c>
      <c r="O196" s="81">
        <v>162</v>
      </c>
      <c r="P196" s="81">
        <v>387</v>
      </c>
      <c r="Q196" s="81">
        <v>277</v>
      </c>
      <c r="R196" s="81">
        <v>268</v>
      </c>
      <c r="S196" s="24">
        <v>197</v>
      </c>
      <c r="T196" s="102">
        <v>0</v>
      </c>
      <c r="U196" s="102">
        <v>0</v>
      </c>
      <c r="V196" s="23">
        <v>27</v>
      </c>
      <c r="W196" s="88">
        <v>32</v>
      </c>
      <c r="X196" s="81"/>
      <c r="Y196" s="81"/>
      <c r="Z196" s="89"/>
      <c r="AA196" s="23"/>
      <c r="AB196" s="102"/>
      <c r="AC196" s="102"/>
      <c r="AD196" s="25"/>
      <c r="AE196" s="24"/>
      <c r="AF196" s="102"/>
      <c r="AG196" s="102"/>
      <c r="AH196" s="25"/>
      <c r="AI196" s="24"/>
      <c r="AJ196" s="102"/>
      <c r="AK196" s="102"/>
      <c r="AL196" s="25"/>
      <c r="AM196" s="24"/>
      <c r="AN196" s="102"/>
      <c r="AO196" s="102"/>
      <c r="AP196" s="25"/>
      <c r="AQ196" s="24"/>
      <c r="AR196" s="102"/>
      <c r="AS196" s="102"/>
      <c r="AT196" s="25"/>
      <c r="AU196" s="24"/>
      <c r="AV196" s="102"/>
      <c r="AW196" s="102"/>
      <c r="AX196" s="25"/>
      <c r="AY196" s="24"/>
      <c r="AZ196" s="102"/>
      <c r="BA196" s="102"/>
      <c r="BB196" s="25"/>
      <c r="BC196" s="24"/>
      <c r="BD196" s="102"/>
      <c r="BE196" s="102"/>
      <c r="BF196" s="25"/>
      <c r="BG196" s="24"/>
      <c r="BH196" s="102"/>
      <c r="BI196" s="102"/>
      <c r="BJ196" s="25"/>
    </row>
    <row r="197" spans="2:62" x14ac:dyDescent="0.45">
      <c r="B197" s="31" t="s">
        <v>204</v>
      </c>
      <c r="C197" s="24"/>
      <c r="D197" s="23"/>
      <c r="E197" s="23"/>
      <c r="F197" s="25"/>
      <c r="G197" s="23"/>
      <c r="H197" s="23"/>
      <c r="I197" s="23"/>
      <c r="J197" s="23"/>
      <c r="K197" s="88">
        <v>51</v>
      </c>
      <c r="L197" s="81">
        <v>11</v>
      </c>
      <c r="M197" s="81">
        <v>38</v>
      </c>
      <c r="N197" s="89">
        <v>13</v>
      </c>
      <c r="O197" s="81">
        <v>21</v>
      </c>
      <c r="P197" s="81">
        <v>28</v>
      </c>
      <c r="Q197" s="81">
        <v>60</v>
      </c>
      <c r="R197" s="81">
        <v>26</v>
      </c>
      <c r="S197" s="24">
        <v>14</v>
      </c>
      <c r="T197" s="102">
        <v>0</v>
      </c>
      <c r="U197" s="102">
        <v>0</v>
      </c>
      <c r="V197" s="23">
        <v>2</v>
      </c>
      <c r="W197" s="88"/>
      <c r="X197" s="81"/>
      <c r="Y197" s="81"/>
      <c r="Z197" s="89"/>
      <c r="AA197" s="23"/>
      <c r="AB197" s="102"/>
      <c r="AC197" s="102"/>
      <c r="AD197" s="25"/>
      <c r="AE197" s="24"/>
      <c r="AF197" s="102"/>
      <c r="AG197" s="102"/>
      <c r="AH197" s="25"/>
      <c r="AI197" s="24"/>
      <c r="AJ197" s="102"/>
      <c r="AK197" s="102"/>
      <c r="AL197" s="25"/>
      <c r="AM197" s="24"/>
      <c r="AN197" s="102"/>
      <c r="AO197" s="102"/>
      <c r="AP197" s="25"/>
      <c r="AQ197" s="24"/>
      <c r="AR197" s="102"/>
      <c r="AS197" s="102"/>
      <c r="AT197" s="25"/>
      <c r="AU197" s="24"/>
      <c r="AV197" s="102"/>
      <c r="AW197" s="102"/>
      <c r="AX197" s="25"/>
      <c r="AY197" s="24"/>
      <c r="AZ197" s="102"/>
      <c r="BA197" s="102"/>
      <c r="BB197" s="25"/>
      <c r="BC197" s="24"/>
      <c r="BD197" s="102"/>
      <c r="BE197" s="102"/>
      <c r="BF197" s="25"/>
      <c r="BG197" s="24"/>
      <c r="BH197" s="102"/>
      <c r="BI197" s="102"/>
      <c r="BJ197" s="25"/>
    </row>
    <row r="198" spans="2:62" x14ac:dyDescent="0.45">
      <c r="B198" s="31" t="s">
        <v>205</v>
      </c>
      <c r="C198" s="24"/>
      <c r="D198" s="23"/>
      <c r="E198" s="23"/>
      <c r="F198" s="25"/>
      <c r="G198" s="23"/>
      <c r="H198" s="23"/>
      <c r="I198" s="23"/>
      <c r="J198" s="23"/>
      <c r="K198" s="88">
        <v>10</v>
      </c>
      <c r="L198" s="81">
        <v>55</v>
      </c>
      <c r="M198" s="81">
        <v>13</v>
      </c>
      <c r="N198" s="89">
        <v>1</v>
      </c>
      <c r="O198" s="81">
        <v>23</v>
      </c>
      <c r="P198" s="81">
        <v>15</v>
      </c>
      <c r="Q198" s="81">
        <v>35</v>
      </c>
      <c r="R198" s="81">
        <v>9</v>
      </c>
      <c r="S198" s="24">
        <v>16</v>
      </c>
      <c r="T198" s="102">
        <v>0</v>
      </c>
      <c r="U198" s="102">
        <v>0</v>
      </c>
      <c r="V198" s="23">
        <v>2</v>
      </c>
      <c r="W198" s="88">
        <v>6</v>
      </c>
      <c r="X198" s="81"/>
      <c r="Y198" s="81"/>
      <c r="Z198" s="89"/>
      <c r="AA198" s="23"/>
      <c r="AB198" s="102"/>
      <c r="AC198" s="102"/>
      <c r="AD198" s="25"/>
      <c r="AE198" s="24"/>
      <c r="AF198" s="102"/>
      <c r="AG198" s="102"/>
      <c r="AH198" s="25"/>
      <c r="AI198" s="24"/>
      <c r="AJ198" s="102"/>
      <c r="AK198" s="102"/>
      <c r="AL198" s="25"/>
      <c r="AM198" s="24"/>
      <c r="AN198" s="102"/>
      <c r="AO198" s="102"/>
      <c r="AP198" s="25"/>
      <c r="AQ198" s="24"/>
      <c r="AR198" s="102"/>
      <c r="AS198" s="102"/>
      <c r="AT198" s="25"/>
      <c r="AU198" s="24"/>
      <c r="AV198" s="102"/>
      <c r="AW198" s="102"/>
      <c r="AX198" s="25"/>
      <c r="AY198" s="24"/>
      <c r="AZ198" s="102"/>
      <c r="BA198" s="102"/>
      <c r="BB198" s="25"/>
      <c r="BC198" s="24"/>
      <c r="BD198" s="102"/>
      <c r="BE198" s="102"/>
      <c r="BF198" s="25"/>
      <c r="BG198" s="24"/>
      <c r="BH198" s="102"/>
      <c r="BI198" s="102"/>
      <c r="BJ198" s="25"/>
    </row>
    <row r="199" spans="2:62" x14ac:dyDescent="0.45">
      <c r="B199" s="31" t="s">
        <v>206</v>
      </c>
      <c r="C199" s="24"/>
      <c r="D199" s="23"/>
      <c r="E199" s="23"/>
      <c r="F199" s="25"/>
      <c r="G199" s="23"/>
      <c r="H199" s="23"/>
      <c r="I199" s="23"/>
      <c r="J199" s="23"/>
      <c r="K199" s="88">
        <v>5</v>
      </c>
      <c r="L199" s="81">
        <v>4</v>
      </c>
      <c r="M199" s="98">
        <v>0</v>
      </c>
      <c r="N199" s="89">
        <v>1</v>
      </c>
      <c r="O199" s="81">
        <v>3</v>
      </c>
      <c r="P199" s="81">
        <v>2</v>
      </c>
      <c r="Q199" s="81">
        <v>9</v>
      </c>
      <c r="R199" s="81">
        <v>2</v>
      </c>
      <c r="S199" s="24">
        <v>11</v>
      </c>
      <c r="T199" s="102">
        <v>0</v>
      </c>
      <c r="U199" s="102">
        <v>0</v>
      </c>
      <c r="V199" s="23">
        <v>4</v>
      </c>
      <c r="W199" s="88"/>
      <c r="X199" s="81"/>
      <c r="Y199" s="81"/>
      <c r="Z199" s="89"/>
      <c r="AA199" s="23"/>
      <c r="AB199" s="102"/>
      <c r="AC199" s="102"/>
      <c r="AD199" s="25"/>
      <c r="AE199" s="24"/>
      <c r="AF199" s="102"/>
      <c r="AG199" s="102"/>
      <c r="AH199" s="25"/>
      <c r="AI199" s="24"/>
      <c r="AJ199" s="102"/>
      <c r="AK199" s="102"/>
      <c r="AL199" s="25"/>
      <c r="AM199" s="24"/>
      <c r="AN199" s="102"/>
      <c r="AO199" s="102"/>
      <c r="AP199" s="25"/>
      <c r="AQ199" s="24"/>
      <c r="AR199" s="102"/>
      <c r="AS199" s="102"/>
      <c r="AT199" s="25"/>
      <c r="AU199" s="24"/>
      <c r="AV199" s="102"/>
      <c r="AW199" s="102"/>
      <c r="AX199" s="25"/>
      <c r="AY199" s="24"/>
      <c r="AZ199" s="102"/>
      <c r="BA199" s="102"/>
      <c r="BB199" s="25"/>
      <c r="BC199" s="24"/>
      <c r="BD199" s="102"/>
      <c r="BE199" s="102"/>
      <c r="BF199" s="25"/>
      <c r="BG199" s="24"/>
      <c r="BH199" s="102"/>
      <c r="BI199" s="102"/>
      <c r="BJ199" s="25"/>
    </row>
    <row r="200" spans="2:62" x14ac:dyDescent="0.45">
      <c r="B200" s="31"/>
      <c r="C200" s="24"/>
      <c r="D200" s="23"/>
      <c r="E200" s="23"/>
      <c r="F200" s="25"/>
      <c r="G200" s="23"/>
      <c r="H200" s="23"/>
      <c r="I200" s="23"/>
      <c r="J200" s="23"/>
      <c r="K200" s="88"/>
      <c r="L200" s="81"/>
      <c r="M200" s="81"/>
      <c r="N200" s="89"/>
      <c r="O200" s="81"/>
      <c r="P200" s="81"/>
      <c r="Q200" s="81"/>
      <c r="R200" s="81"/>
      <c r="S200" s="24"/>
      <c r="T200" s="102"/>
      <c r="U200" s="23"/>
      <c r="V200" s="23"/>
      <c r="W200" s="88"/>
      <c r="X200" s="81"/>
      <c r="Y200" s="81"/>
      <c r="Z200" s="89"/>
      <c r="AA200" s="23"/>
      <c r="AB200" s="102"/>
      <c r="AC200" s="23"/>
      <c r="AD200" s="25"/>
      <c r="AE200" s="24"/>
      <c r="AF200" s="102"/>
      <c r="AG200" s="23"/>
      <c r="AH200" s="25"/>
      <c r="AI200" s="24"/>
      <c r="AJ200" s="102"/>
      <c r="AK200" s="23"/>
      <c r="AL200" s="25"/>
      <c r="AM200" s="24"/>
      <c r="AN200" s="102"/>
      <c r="AO200" s="23"/>
      <c r="AP200" s="25"/>
      <c r="AQ200" s="24"/>
      <c r="AR200" s="102"/>
      <c r="AS200" s="23"/>
      <c r="AT200" s="25"/>
      <c r="AU200" s="24"/>
      <c r="AV200" s="102"/>
      <c r="AW200" s="23"/>
      <c r="AX200" s="25"/>
      <c r="AY200" s="24"/>
      <c r="AZ200" s="102"/>
      <c r="BA200" s="23"/>
      <c r="BB200" s="25"/>
      <c r="BC200" s="24"/>
      <c r="BD200" s="102"/>
      <c r="BE200" s="23"/>
      <c r="BF200" s="25"/>
      <c r="BG200" s="24"/>
      <c r="BH200" s="102"/>
      <c r="BI200" s="23"/>
      <c r="BJ200" s="25"/>
    </row>
    <row r="201" spans="2:62" s="7" customFormat="1" x14ac:dyDescent="0.45">
      <c r="B201" s="72" t="s">
        <v>165</v>
      </c>
      <c r="C201" s="20"/>
      <c r="D201" s="19"/>
      <c r="E201" s="19"/>
      <c r="F201" s="21"/>
      <c r="G201" s="19"/>
      <c r="H201" s="19"/>
      <c r="I201" s="19"/>
      <c r="J201" s="19"/>
      <c r="K201" s="100">
        <f>SUM(K202:K203)</f>
        <v>0</v>
      </c>
      <c r="L201" s="99">
        <f t="shared" ref="L201:N201" si="133">SUM(L202:L203)</f>
        <v>0</v>
      </c>
      <c r="M201" s="80">
        <f t="shared" si="133"/>
        <v>1</v>
      </c>
      <c r="N201" s="135">
        <f t="shared" si="133"/>
        <v>0</v>
      </c>
      <c r="O201" s="80">
        <f>SUM(O202:O203)</f>
        <v>1</v>
      </c>
      <c r="P201" s="99">
        <f t="shared" ref="P201:Q201" si="134">SUM(P202:P203)</f>
        <v>0</v>
      </c>
      <c r="Q201" s="99">
        <f t="shared" si="134"/>
        <v>0</v>
      </c>
      <c r="R201" s="80">
        <f>SUM(R202:R203)</f>
        <v>1</v>
      </c>
      <c r="S201" s="100">
        <f>SUM(S202:S203)</f>
        <v>0</v>
      </c>
      <c r="T201" s="99">
        <f t="shared" ref="T201" si="135">SUM(T202:T203)</f>
        <v>0</v>
      </c>
      <c r="U201" s="99">
        <f t="shared" ref="U201" si="136">SUM(U202:U203)</f>
        <v>0</v>
      </c>
      <c r="V201" s="80">
        <f>SUM(V202:V203)</f>
        <v>0</v>
      </c>
      <c r="W201" s="86">
        <f>SUM(W202:W203)</f>
        <v>0</v>
      </c>
      <c r="X201" s="80">
        <f t="shared" ref="X201:Y201" si="137">SUM(X202:X203)</f>
        <v>0</v>
      </c>
      <c r="Y201" s="80">
        <f t="shared" si="137"/>
        <v>0</v>
      </c>
      <c r="Z201" s="87">
        <f>SUM(Z202:Z203)</f>
        <v>0</v>
      </c>
      <c r="AA201" s="99"/>
      <c r="AB201" s="99"/>
      <c r="AC201" s="99"/>
      <c r="AD201" s="87"/>
      <c r="AE201" s="100"/>
      <c r="AF201" s="99"/>
      <c r="AG201" s="99"/>
      <c r="AH201" s="87"/>
      <c r="AI201" s="100"/>
      <c r="AJ201" s="99"/>
      <c r="AK201" s="99"/>
      <c r="AL201" s="87"/>
      <c r="AM201" s="100"/>
      <c r="AN201" s="99"/>
      <c r="AO201" s="99"/>
      <c r="AP201" s="87"/>
      <c r="AQ201" s="100"/>
      <c r="AR201" s="99"/>
      <c r="AS201" s="99"/>
      <c r="AT201" s="87"/>
      <c r="AU201" s="100"/>
      <c r="AV201" s="99"/>
      <c r="AW201" s="99"/>
      <c r="AX201" s="87"/>
      <c r="AY201" s="100"/>
      <c r="AZ201" s="99"/>
      <c r="BA201" s="99"/>
      <c r="BB201" s="87"/>
      <c r="BC201" s="100"/>
      <c r="BD201" s="99"/>
      <c r="BE201" s="99"/>
      <c r="BF201" s="87"/>
      <c r="BG201" s="100"/>
      <c r="BH201" s="99"/>
      <c r="BI201" s="99"/>
      <c r="BJ201" s="87"/>
    </row>
    <row r="202" spans="2:62" x14ac:dyDescent="0.45">
      <c r="B202" s="31" t="s">
        <v>207</v>
      </c>
      <c r="C202" s="24"/>
      <c r="D202" s="23"/>
      <c r="E202" s="23"/>
      <c r="F202" s="25"/>
      <c r="G202" s="23"/>
      <c r="H202" s="23"/>
      <c r="I202" s="23"/>
      <c r="J202" s="23"/>
      <c r="K202" s="97">
        <v>0</v>
      </c>
      <c r="L202" s="98">
        <v>0</v>
      </c>
      <c r="M202" s="98">
        <v>0</v>
      </c>
      <c r="N202" s="133">
        <v>0</v>
      </c>
      <c r="O202" s="81">
        <v>1</v>
      </c>
      <c r="P202" s="98">
        <v>0</v>
      </c>
      <c r="Q202" s="98">
        <v>0</v>
      </c>
      <c r="R202" s="81">
        <v>1</v>
      </c>
      <c r="S202" s="24">
        <v>0</v>
      </c>
      <c r="T202" s="102">
        <v>0</v>
      </c>
      <c r="U202" s="102">
        <v>0</v>
      </c>
      <c r="V202" s="23"/>
      <c r="W202" s="88"/>
      <c r="X202" s="81"/>
      <c r="Y202" s="81"/>
      <c r="Z202" s="89"/>
      <c r="AA202" s="23"/>
      <c r="AB202" s="102"/>
      <c r="AC202" s="102"/>
      <c r="AD202" s="25"/>
      <c r="AE202" s="24"/>
      <c r="AF202" s="102"/>
      <c r="AG202" s="102"/>
      <c r="AH202" s="25"/>
      <c r="AI202" s="24"/>
      <c r="AJ202" s="102"/>
      <c r="AK202" s="102"/>
      <c r="AL202" s="25"/>
      <c r="AM202" s="24"/>
      <c r="AN202" s="102"/>
      <c r="AO202" s="102"/>
      <c r="AP202" s="25"/>
      <c r="AQ202" s="24"/>
      <c r="AR202" s="102"/>
      <c r="AS202" s="102"/>
      <c r="AT202" s="25"/>
      <c r="AU202" s="24"/>
      <c r="AV202" s="102"/>
      <c r="AW202" s="102"/>
      <c r="AX202" s="25"/>
      <c r="AY202" s="24"/>
      <c r="AZ202" s="102"/>
      <c r="BA202" s="102"/>
      <c r="BB202" s="25"/>
      <c r="BC202" s="24"/>
      <c r="BD202" s="102"/>
      <c r="BE202" s="102"/>
      <c r="BF202" s="25"/>
      <c r="BG202" s="24"/>
      <c r="BH202" s="102"/>
      <c r="BI202" s="102"/>
      <c r="BJ202" s="25"/>
    </row>
    <row r="203" spans="2:62" x14ac:dyDescent="0.45">
      <c r="B203" s="31" t="s">
        <v>12</v>
      </c>
      <c r="C203" s="24"/>
      <c r="D203" s="23"/>
      <c r="E203" s="23"/>
      <c r="F203" s="25"/>
      <c r="G203" s="23"/>
      <c r="H203" s="23"/>
      <c r="I203" s="23"/>
      <c r="J203" s="23"/>
      <c r="K203" s="97">
        <v>0</v>
      </c>
      <c r="L203" s="98">
        <v>0</v>
      </c>
      <c r="M203" s="81">
        <v>1</v>
      </c>
      <c r="N203" s="133">
        <v>0</v>
      </c>
      <c r="O203" s="98">
        <v>0</v>
      </c>
      <c r="P203" s="98">
        <v>0</v>
      </c>
      <c r="Q203" s="98">
        <v>0</v>
      </c>
      <c r="R203" s="98">
        <v>0</v>
      </c>
      <c r="S203" s="24">
        <v>0</v>
      </c>
      <c r="T203" s="102">
        <v>0</v>
      </c>
      <c r="U203" s="102">
        <v>0</v>
      </c>
      <c r="V203" s="23"/>
      <c r="W203" s="88"/>
      <c r="X203" s="81"/>
      <c r="Y203" s="81"/>
      <c r="Z203" s="89"/>
      <c r="AA203" s="23"/>
      <c r="AB203" s="102"/>
      <c r="AC203" s="102"/>
      <c r="AD203" s="25"/>
      <c r="AE203" s="24"/>
      <c r="AF203" s="102"/>
      <c r="AG203" s="102"/>
      <c r="AH203" s="25"/>
      <c r="AI203" s="24"/>
      <c r="AJ203" s="102"/>
      <c r="AK203" s="102"/>
      <c r="AL203" s="25"/>
      <c r="AM203" s="24"/>
      <c r="AN203" s="102"/>
      <c r="AO203" s="102"/>
      <c r="AP203" s="25"/>
      <c r="AQ203" s="24"/>
      <c r="AR203" s="102"/>
      <c r="AS203" s="102"/>
      <c r="AT203" s="25"/>
      <c r="AU203" s="24"/>
      <c r="AV203" s="102"/>
      <c r="AW203" s="102"/>
      <c r="AX203" s="25"/>
      <c r="AY203" s="24"/>
      <c r="AZ203" s="102"/>
      <c r="BA203" s="102"/>
      <c r="BB203" s="25"/>
      <c r="BC203" s="24"/>
      <c r="BD203" s="102"/>
      <c r="BE203" s="102"/>
      <c r="BF203" s="25"/>
      <c r="BG203" s="24"/>
      <c r="BH203" s="102"/>
      <c r="BI203" s="102"/>
      <c r="BJ203" s="25"/>
    </row>
    <row r="204" spans="2:62" x14ac:dyDescent="0.45">
      <c r="B204" s="31"/>
      <c r="C204" s="24"/>
      <c r="D204" s="23"/>
      <c r="E204" s="23"/>
      <c r="F204" s="25"/>
      <c r="G204" s="23"/>
      <c r="H204" s="23"/>
      <c r="I204" s="23"/>
      <c r="J204" s="23"/>
      <c r="K204" s="93"/>
      <c r="L204" s="91"/>
      <c r="M204" s="91"/>
      <c r="N204" s="132"/>
      <c r="O204" s="91"/>
      <c r="P204" s="91"/>
      <c r="Q204" s="91"/>
      <c r="R204" s="91"/>
      <c r="S204" s="24"/>
      <c r="T204" s="102"/>
      <c r="U204" s="23"/>
      <c r="V204" s="23"/>
      <c r="W204" s="88"/>
      <c r="X204" s="81"/>
      <c r="Y204" s="81"/>
      <c r="Z204" s="89"/>
      <c r="AA204" s="23"/>
      <c r="AB204" s="102"/>
      <c r="AC204" s="23"/>
      <c r="AD204" s="25"/>
      <c r="AE204" s="24"/>
      <c r="AF204" s="102"/>
      <c r="AG204" s="23"/>
      <c r="AH204" s="25"/>
      <c r="AI204" s="24"/>
      <c r="AJ204" s="102"/>
      <c r="AK204" s="23"/>
      <c r="AL204" s="25"/>
      <c r="AM204" s="24"/>
      <c r="AN204" s="102"/>
      <c r="AO204" s="23"/>
      <c r="AP204" s="25"/>
      <c r="AQ204" s="24"/>
      <c r="AR204" s="102"/>
      <c r="AS204" s="23"/>
      <c r="AT204" s="25"/>
      <c r="AU204" s="24"/>
      <c r="AV204" s="102"/>
      <c r="AW204" s="23"/>
      <c r="AX204" s="25"/>
      <c r="AY204" s="24"/>
      <c r="AZ204" s="102"/>
      <c r="BA204" s="23"/>
      <c r="BB204" s="25"/>
      <c r="BC204" s="24"/>
      <c r="BD204" s="102"/>
      <c r="BE204" s="23"/>
      <c r="BF204" s="25"/>
      <c r="BG204" s="24"/>
      <c r="BH204" s="102"/>
      <c r="BI204" s="23"/>
      <c r="BJ204" s="25"/>
    </row>
    <row r="205" spans="2:62" x14ac:dyDescent="0.45">
      <c r="B205" s="26" t="s">
        <v>88</v>
      </c>
      <c r="C205" s="24"/>
      <c r="D205" s="23"/>
      <c r="E205" s="23"/>
      <c r="F205" s="25"/>
      <c r="G205" s="23"/>
      <c r="H205" s="23"/>
      <c r="I205" s="23"/>
      <c r="J205" s="23"/>
      <c r="K205" s="86">
        <f>K206+K222+K235+K248</f>
        <v>1388</v>
      </c>
      <c r="L205" s="80">
        <f t="shared" ref="L205" si="138">L206+L222+L235+L248</f>
        <v>1111</v>
      </c>
      <c r="M205" s="80">
        <f t="shared" ref="M205" si="139">M206+M222+M235+M248</f>
        <v>1805</v>
      </c>
      <c r="N205" s="87">
        <f t="shared" ref="N205" si="140">N206+N222+N235+N248</f>
        <v>909</v>
      </c>
      <c r="O205" s="80">
        <f>O206+O222+O235+O248</f>
        <v>1577</v>
      </c>
      <c r="P205" s="80">
        <f t="shared" ref="P205:R205" si="141">P206+P222+P235+P248</f>
        <v>717</v>
      </c>
      <c r="Q205" s="80">
        <f t="shared" si="141"/>
        <v>1349</v>
      </c>
      <c r="R205" s="80">
        <f t="shared" si="141"/>
        <v>859</v>
      </c>
      <c r="S205" s="86">
        <f>S206+S222+S235+S248</f>
        <v>903</v>
      </c>
      <c r="T205" s="99">
        <f t="shared" ref="T205:V205" si="142">T206+T222+T235+T248</f>
        <v>0</v>
      </c>
      <c r="U205" s="99">
        <f t="shared" ref="U205" si="143">U206+U222+U235+U248</f>
        <v>0</v>
      </c>
      <c r="V205" s="80">
        <f t="shared" si="142"/>
        <v>132</v>
      </c>
      <c r="W205" s="86">
        <f>W206+W222+W235+W248</f>
        <v>167</v>
      </c>
      <c r="X205" s="80">
        <f t="shared" ref="X205:Z205" si="144">X206+X222+X235+X248</f>
        <v>0</v>
      </c>
      <c r="Y205" s="80">
        <f t="shared" si="144"/>
        <v>0</v>
      </c>
      <c r="Z205" s="87">
        <f t="shared" si="144"/>
        <v>0</v>
      </c>
      <c r="AA205" s="80"/>
      <c r="AB205" s="99"/>
      <c r="AC205" s="99"/>
      <c r="AD205" s="87"/>
      <c r="AE205" s="86"/>
      <c r="AF205" s="99"/>
      <c r="AG205" s="99"/>
      <c r="AH205" s="87"/>
      <c r="AI205" s="86"/>
      <c r="AJ205" s="99"/>
      <c r="AK205" s="99"/>
      <c r="AL205" s="87"/>
      <c r="AM205" s="86"/>
      <c r="AN205" s="99"/>
      <c r="AO205" s="99"/>
      <c r="AP205" s="87"/>
      <c r="AQ205" s="86"/>
      <c r="AR205" s="99"/>
      <c r="AS205" s="99"/>
      <c r="AT205" s="87"/>
      <c r="AU205" s="86"/>
      <c r="AV205" s="99"/>
      <c r="AW205" s="99"/>
      <c r="AX205" s="87"/>
      <c r="AY205" s="86"/>
      <c r="AZ205" s="99"/>
      <c r="BA205" s="99"/>
      <c r="BB205" s="87"/>
      <c r="BC205" s="86"/>
      <c r="BD205" s="99"/>
      <c r="BE205" s="99"/>
      <c r="BF205" s="87"/>
      <c r="BG205" s="86"/>
      <c r="BH205" s="99"/>
      <c r="BI205" s="99"/>
      <c r="BJ205" s="87"/>
    </row>
    <row r="206" spans="2:62" s="7" customFormat="1" x14ac:dyDescent="0.45">
      <c r="B206" s="72" t="s">
        <v>128</v>
      </c>
      <c r="C206" s="20"/>
      <c r="D206" s="19"/>
      <c r="E206" s="19"/>
      <c r="F206" s="21"/>
      <c r="G206" s="19"/>
      <c r="H206" s="19"/>
      <c r="I206" s="19"/>
      <c r="J206" s="19"/>
      <c r="K206" s="86">
        <f>SUM(K207:K219)</f>
        <v>72</v>
      </c>
      <c r="L206" s="80">
        <f t="shared" ref="L206" si="145">SUM(L207:L219)</f>
        <v>31</v>
      </c>
      <c r="M206" s="80">
        <f t="shared" ref="M206" si="146">SUM(M207:M219)</f>
        <v>59</v>
      </c>
      <c r="N206" s="87">
        <f t="shared" ref="N206" si="147">SUM(N207:N219)</f>
        <v>62</v>
      </c>
      <c r="O206" s="80">
        <f>SUM(O207:O219)</f>
        <v>97</v>
      </c>
      <c r="P206" s="80">
        <f t="shared" ref="P206:R206" si="148">SUM(P207:P219)</f>
        <v>76</v>
      </c>
      <c r="Q206" s="80">
        <f t="shared" si="148"/>
        <v>87</v>
      </c>
      <c r="R206" s="80">
        <f t="shared" si="148"/>
        <v>48</v>
      </c>
      <c r="S206" s="86">
        <f>SUM(S207:S219)</f>
        <v>65</v>
      </c>
      <c r="T206" s="99">
        <f t="shared" ref="T206" si="149">SUM(T207:T219)</f>
        <v>0</v>
      </c>
      <c r="U206" s="99">
        <f t="shared" ref="U206" si="150">SUM(U207:U219)</f>
        <v>0</v>
      </c>
      <c r="V206" s="80">
        <f>SUM(V207:V219)</f>
        <v>34</v>
      </c>
      <c r="W206" s="86">
        <f>SUM(W207:W219)</f>
        <v>29</v>
      </c>
      <c r="X206" s="80">
        <f t="shared" ref="X206:Y206" si="151">SUM(X207:X219)</f>
        <v>0</v>
      </c>
      <c r="Y206" s="80">
        <f t="shared" si="151"/>
        <v>0</v>
      </c>
      <c r="Z206" s="87">
        <f>SUM(Z207:Z219)</f>
        <v>0</v>
      </c>
      <c r="AA206" s="80"/>
      <c r="AB206" s="99"/>
      <c r="AC206" s="99"/>
      <c r="AD206" s="87"/>
      <c r="AE206" s="86"/>
      <c r="AF206" s="99"/>
      <c r="AG206" s="99"/>
      <c r="AH206" s="87"/>
      <c r="AI206" s="86"/>
      <c r="AJ206" s="99"/>
      <c r="AK206" s="99"/>
      <c r="AL206" s="87"/>
      <c r="AM206" s="86"/>
      <c r="AN206" s="99"/>
      <c r="AO206" s="99"/>
      <c r="AP206" s="87"/>
      <c r="AQ206" s="86"/>
      <c r="AR206" s="99"/>
      <c r="AS206" s="99"/>
      <c r="AT206" s="87"/>
      <c r="AU206" s="86"/>
      <c r="AV206" s="99"/>
      <c r="AW206" s="99"/>
      <c r="AX206" s="87"/>
      <c r="AY206" s="86"/>
      <c r="AZ206" s="99"/>
      <c r="BA206" s="99"/>
      <c r="BB206" s="87"/>
      <c r="BC206" s="86"/>
      <c r="BD206" s="99"/>
      <c r="BE206" s="99"/>
      <c r="BF206" s="87"/>
      <c r="BG206" s="86"/>
      <c r="BH206" s="99"/>
      <c r="BI206" s="99"/>
      <c r="BJ206" s="87"/>
    </row>
    <row r="207" spans="2:62" x14ac:dyDescent="0.45">
      <c r="B207" s="31" t="s">
        <v>208</v>
      </c>
      <c r="C207" s="24"/>
      <c r="D207" s="23"/>
      <c r="E207" s="23"/>
      <c r="F207" s="25"/>
      <c r="G207" s="23"/>
      <c r="H207" s="23"/>
      <c r="I207" s="23"/>
      <c r="J207" s="23"/>
      <c r="K207" s="97">
        <v>0</v>
      </c>
      <c r="L207" s="98">
        <v>0</v>
      </c>
      <c r="M207" s="98">
        <v>0</v>
      </c>
      <c r="N207" s="133">
        <v>0</v>
      </c>
      <c r="O207" s="98">
        <v>0</v>
      </c>
      <c r="P207" s="81">
        <v>5</v>
      </c>
      <c r="Q207" s="98">
        <v>0</v>
      </c>
      <c r="R207" s="98">
        <v>0</v>
      </c>
      <c r="S207" s="24">
        <v>0</v>
      </c>
      <c r="T207" s="102">
        <v>0</v>
      </c>
      <c r="U207" s="102">
        <v>0</v>
      </c>
      <c r="V207" s="23"/>
      <c r="W207" s="88">
        <v>3</v>
      </c>
      <c r="X207" s="81"/>
      <c r="Y207" s="81"/>
      <c r="Z207" s="89"/>
      <c r="AA207" s="23"/>
      <c r="AB207" s="102"/>
      <c r="AC207" s="102"/>
      <c r="AD207" s="25"/>
      <c r="AE207" s="24"/>
      <c r="AF207" s="102"/>
      <c r="AG207" s="102"/>
      <c r="AH207" s="25"/>
      <c r="AI207" s="24"/>
      <c r="AJ207" s="102"/>
      <c r="AK207" s="102"/>
      <c r="AL207" s="25"/>
      <c r="AM207" s="24"/>
      <c r="AN207" s="102"/>
      <c r="AO207" s="102"/>
      <c r="AP207" s="25"/>
      <c r="AQ207" s="24"/>
      <c r="AR207" s="102"/>
      <c r="AS207" s="102"/>
      <c r="AT207" s="25"/>
      <c r="AU207" s="24"/>
      <c r="AV207" s="102"/>
      <c r="AW207" s="102"/>
      <c r="AX207" s="25"/>
      <c r="AY207" s="24"/>
      <c r="AZ207" s="102"/>
      <c r="BA207" s="102"/>
      <c r="BB207" s="25"/>
      <c r="BC207" s="24"/>
      <c r="BD207" s="102"/>
      <c r="BE207" s="102"/>
      <c r="BF207" s="25"/>
      <c r="BG207" s="24"/>
      <c r="BH207" s="102"/>
      <c r="BI207" s="102"/>
      <c r="BJ207" s="25"/>
    </row>
    <row r="208" spans="2:62" x14ac:dyDescent="0.45">
      <c r="B208" s="31" t="s">
        <v>209</v>
      </c>
      <c r="C208" s="24"/>
      <c r="D208" s="23"/>
      <c r="E208" s="23"/>
      <c r="F208" s="25"/>
      <c r="G208" s="23"/>
      <c r="H208" s="23"/>
      <c r="I208" s="23"/>
      <c r="J208" s="23"/>
      <c r="K208" s="97">
        <v>0</v>
      </c>
      <c r="L208" s="98">
        <v>0</v>
      </c>
      <c r="M208" s="98">
        <v>0</v>
      </c>
      <c r="N208" s="133">
        <v>0</v>
      </c>
      <c r="O208" s="98">
        <v>0</v>
      </c>
      <c r="P208" s="98">
        <v>0</v>
      </c>
      <c r="Q208" s="98">
        <v>0</v>
      </c>
      <c r="R208" s="81">
        <v>1</v>
      </c>
      <c r="S208" s="24">
        <v>0</v>
      </c>
      <c r="T208" s="102">
        <v>0</v>
      </c>
      <c r="U208" s="102">
        <v>0</v>
      </c>
      <c r="V208" s="23"/>
      <c r="W208" s="88"/>
      <c r="X208" s="81"/>
      <c r="Y208" s="81"/>
      <c r="Z208" s="89"/>
      <c r="AA208" s="23"/>
      <c r="AB208" s="102"/>
      <c r="AC208" s="102"/>
      <c r="AD208" s="25"/>
      <c r="AE208" s="24"/>
      <c r="AF208" s="102"/>
      <c r="AG208" s="102"/>
      <c r="AH208" s="25"/>
      <c r="AI208" s="24"/>
      <c r="AJ208" s="102"/>
      <c r="AK208" s="102"/>
      <c r="AL208" s="25"/>
      <c r="AM208" s="24"/>
      <c r="AN208" s="102"/>
      <c r="AO208" s="102"/>
      <c r="AP208" s="25"/>
      <c r="AQ208" s="24"/>
      <c r="AR208" s="102"/>
      <c r="AS208" s="102"/>
      <c r="AT208" s="25"/>
      <c r="AU208" s="24"/>
      <c r="AV208" s="102"/>
      <c r="AW208" s="102"/>
      <c r="AX208" s="25"/>
      <c r="AY208" s="24"/>
      <c r="AZ208" s="102"/>
      <c r="BA208" s="102"/>
      <c r="BB208" s="25"/>
      <c r="BC208" s="24"/>
      <c r="BD208" s="102"/>
      <c r="BE208" s="102"/>
      <c r="BF208" s="25"/>
      <c r="BG208" s="24"/>
      <c r="BH208" s="102"/>
      <c r="BI208" s="102"/>
      <c r="BJ208" s="25"/>
    </row>
    <row r="209" spans="2:62" x14ac:dyDescent="0.45">
      <c r="B209" s="31" t="s">
        <v>210</v>
      </c>
      <c r="C209" s="24"/>
      <c r="D209" s="23"/>
      <c r="E209" s="23"/>
      <c r="F209" s="25"/>
      <c r="G209" s="23"/>
      <c r="H209" s="23"/>
      <c r="I209" s="23"/>
      <c r="J209" s="23"/>
      <c r="K209" s="97">
        <v>0</v>
      </c>
      <c r="L209" s="98">
        <v>0</v>
      </c>
      <c r="M209" s="81">
        <v>3</v>
      </c>
      <c r="N209" s="133">
        <v>0</v>
      </c>
      <c r="O209" s="81">
        <v>1</v>
      </c>
      <c r="P209" s="81">
        <v>1</v>
      </c>
      <c r="Q209" s="81">
        <v>6</v>
      </c>
      <c r="R209" s="81">
        <v>2</v>
      </c>
      <c r="S209" s="24">
        <v>5</v>
      </c>
      <c r="T209" s="102">
        <v>0</v>
      </c>
      <c r="U209" s="102">
        <v>0</v>
      </c>
      <c r="V209" s="23">
        <v>3</v>
      </c>
      <c r="W209" s="88"/>
      <c r="X209" s="81"/>
      <c r="Y209" s="81"/>
      <c r="Z209" s="89"/>
      <c r="AA209" s="23"/>
      <c r="AB209" s="102"/>
      <c r="AC209" s="102"/>
      <c r="AD209" s="25"/>
      <c r="AE209" s="24"/>
      <c r="AF209" s="102"/>
      <c r="AG209" s="102"/>
      <c r="AH209" s="25"/>
      <c r="AI209" s="24"/>
      <c r="AJ209" s="102"/>
      <c r="AK209" s="102"/>
      <c r="AL209" s="25"/>
      <c r="AM209" s="24"/>
      <c r="AN209" s="102"/>
      <c r="AO209" s="102"/>
      <c r="AP209" s="25"/>
      <c r="AQ209" s="24"/>
      <c r="AR209" s="102"/>
      <c r="AS209" s="102"/>
      <c r="AT209" s="25"/>
      <c r="AU209" s="24"/>
      <c r="AV209" s="102"/>
      <c r="AW209" s="102"/>
      <c r="AX209" s="25"/>
      <c r="AY209" s="24"/>
      <c r="AZ209" s="102"/>
      <c r="BA209" s="102"/>
      <c r="BB209" s="25"/>
      <c r="BC209" s="24"/>
      <c r="BD209" s="102"/>
      <c r="BE209" s="102"/>
      <c r="BF209" s="25"/>
      <c r="BG209" s="24"/>
      <c r="BH209" s="102"/>
      <c r="BI209" s="102"/>
      <c r="BJ209" s="25"/>
    </row>
    <row r="210" spans="2:62" x14ac:dyDescent="0.45">
      <c r="B210" s="31" t="s">
        <v>211</v>
      </c>
      <c r="C210" s="24"/>
      <c r="D210" s="23"/>
      <c r="E210" s="23"/>
      <c r="F210" s="25"/>
      <c r="G210" s="23"/>
      <c r="H210" s="23"/>
      <c r="I210" s="23"/>
      <c r="J210" s="23"/>
      <c r="K210" s="88">
        <v>2</v>
      </c>
      <c r="L210" s="98">
        <v>0</v>
      </c>
      <c r="M210" s="98">
        <v>0</v>
      </c>
      <c r="N210" s="133">
        <v>0</v>
      </c>
      <c r="O210" s="98">
        <v>0</v>
      </c>
      <c r="P210" s="98">
        <v>0</v>
      </c>
      <c r="Q210" s="81">
        <v>6</v>
      </c>
      <c r="R210" s="98">
        <v>0</v>
      </c>
      <c r="S210" s="24">
        <v>0</v>
      </c>
      <c r="T210" s="102">
        <v>0</v>
      </c>
      <c r="U210" s="102">
        <v>0</v>
      </c>
      <c r="V210" s="23"/>
      <c r="W210" s="88"/>
      <c r="X210" s="81"/>
      <c r="Y210" s="81"/>
      <c r="Z210" s="89"/>
      <c r="AA210" s="23"/>
      <c r="AB210" s="102"/>
      <c r="AC210" s="102"/>
      <c r="AD210" s="25"/>
      <c r="AE210" s="24"/>
      <c r="AF210" s="102"/>
      <c r="AG210" s="102"/>
      <c r="AH210" s="25"/>
      <c r="AI210" s="24"/>
      <c r="AJ210" s="102"/>
      <c r="AK210" s="102"/>
      <c r="AL210" s="25"/>
      <c r="AM210" s="24"/>
      <c r="AN210" s="102"/>
      <c r="AO210" s="102"/>
      <c r="AP210" s="25"/>
      <c r="AQ210" s="24"/>
      <c r="AR210" s="102"/>
      <c r="AS210" s="102"/>
      <c r="AT210" s="25"/>
      <c r="AU210" s="24"/>
      <c r="AV210" s="102"/>
      <c r="AW210" s="102"/>
      <c r="AX210" s="25"/>
      <c r="AY210" s="24"/>
      <c r="AZ210" s="102"/>
      <c r="BA210" s="102"/>
      <c r="BB210" s="25"/>
      <c r="BC210" s="24"/>
      <c r="BD210" s="102"/>
      <c r="BE210" s="102"/>
      <c r="BF210" s="25"/>
      <c r="BG210" s="24"/>
      <c r="BH210" s="102"/>
      <c r="BI210" s="102"/>
      <c r="BJ210" s="25"/>
    </row>
    <row r="211" spans="2:62" x14ac:dyDescent="0.45">
      <c r="B211" s="31" t="s">
        <v>212</v>
      </c>
      <c r="C211" s="24"/>
      <c r="D211" s="23"/>
      <c r="E211" s="23"/>
      <c r="F211" s="25"/>
      <c r="G211" s="23"/>
      <c r="H211" s="23"/>
      <c r="I211" s="23"/>
      <c r="J211" s="23"/>
      <c r="K211" s="88">
        <v>28</v>
      </c>
      <c r="L211" s="81">
        <v>2</v>
      </c>
      <c r="M211" s="81">
        <v>30</v>
      </c>
      <c r="N211" s="89">
        <v>26</v>
      </c>
      <c r="O211" s="81">
        <v>29</v>
      </c>
      <c r="P211" s="81">
        <v>7</v>
      </c>
      <c r="Q211" s="81">
        <v>27</v>
      </c>
      <c r="R211" s="81">
        <v>3</v>
      </c>
      <c r="S211" s="24">
        <v>6</v>
      </c>
      <c r="T211" s="102">
        <v>0</v>
      </c>
      <c r="U211" s="102">
        <v>0</v>
      </c>
      <c r="V211" s="23">
        <v>3</v>
      </c>
      <c r="W211" s="88">
        <v>4</v>
      </c>
      <c r="X211" s="81"/>
      <c r="Y211" s="81"/>
      <c r="Z211" s="89"/>
      <c r="AA211" s="23"/>
      <c r="AB211" s="102"/>
      <c r="AC211" s="102"/>
      <c r="AD211" s="25"/>
      <c r="AE211" s="24"/>
      <c r="AF211" s="102"/>
      <c r="AG211" s="102"/>
      <c r="AH211" s="25"/>
      <c r="AI211" s="24"/>
      <c r="AJ211" s="102"/>
      <c r="AK211" s="102"/>
      <c r="AL211" s="25"/>
      <c r="AM211" s="24"/>
      <c r="AN211" s="102"/>
      <c r="AO211" s="102"/>
      <c r="AP211" s="25"/>
      <c r="AQ211" s="24"/>
      <c r="AR211" s="102"/>
      <c r="AS211" s="102"/>
      <c r="AT211" s="25"/>
      <c r="AU211" s="24"/>
      <c r="AV211" s="102"/>
      <c r="AW211" s="102"/>
      <c r="AX211" s="25"/>
      <c r="AY211" s="24"/>
      <c r="AZ211" s="102"/>
      <c r="BA211" s="102"/>
      <c r="BB211" s="25"/>
      <c r="BC211" s="24"/>
      <c r="BD211" s="102"/>
      <c r="BE211" s="102"/>
      <c r="BF211" s="25"/>
      <c r="BG211" s="24"/>
      <c r="BH211" s="102"/>
      <c r="BI211" s="102"/>
      <c r="BJ211" s="25"/>
    </row>
    <row r="212" spans="2:62" x14ac:dyDescent="0.45">
      <c r="B212" s="31" t="s">
        <v>213</v>
      </c>
      <c r="C212" s="24"/>
      <c r="D212" s="23"/>
      <c r="E212" s="23"/>
      <c r="F212" s="25"/>
      <c r="G212" s="23"/>
      <c r="H212" s="23"/>
      <c r="I212" s="23"/>
      <c r="J212" s="23"/>
      <c r="K212" s="97">
        <v>0</v>
      </c>
      <c r="L212" s="98">
        <v>0</v>
      </c>
      <c r="M212" s="98">
        <v>0</v>
      </c>
      <c r="N212" s="133">
        <v>0</v>
      </c>
      <c r="O212" s="98">
        <v>0</v>
      </c>
      <c r="P212" s="81">
        <v>20</v>
      </c>
      <c r="Q212" s="98">
        <v>0</v>
      </c>
      <c r="R212" s="98">
        <v>0</v>
      </c>
      <c r="S212" s="24">
        <v>0</v>
      </c>
      <c r="T212" s="102">
        <v>0</v>
      </c>
      <c r="U212" s="102">
        <v>0</v>
      </c>
      <c r="V212" s="23"/>
      <c r="W212" s="88"/>
      <c r="X212" s="81"/>
      <c r="Y212" s="81"/>
      <c r="Z212" s="89"/>
      <c r="AA212" s="23"/>
      <c r="AB212" s="102"/>
      <c r="AC212" s="102"/>
      <c r="AD212" s="25"/>
      <c r="AE212" s="24"/>
      <c r="AF212" s="102"/>
      <c r="AG212" s="102"/>
      <c r="AH212" s="25"/>
      <c r="AI212" s="24"/>
      <c r="AJ212" s="102"/>
      <c r="AK212" s="102"/>
      <c r="AL212" s="25"/>
      <c r="AM212" s="24"/>
      <c r="AN212" s="102"/>
      <c r="AO212" s="102"/>
      <c r="AP212" s="25"/>
      <c r="AQ212" s="24"/>
      <c r="AR212" s="102"/>
      <c r="AS212" s="102"/>
      <c r="AT212" s="25"/>
      <c r="AU212" s="24"/>
      <c r="AV212" s="102"/>
      <c r="AW212" s="102"/>
      <c r="AX212" s="25"/>
      <c r="AY212" s="24"/>
      <c r="AZ212" s="102"/>
      <c r="BA212" s="102"/>
      <c r="BB212" s="25"/>
      <c r="BC212" s="24"/>
      <c r="BD212" s="102"/>
      <c r="BE212" s="102"/>
      <c r="BF212" s="25"/>
      <c r="BG212" s="24"/>
      <c r="BH212" s="102"/>
      <c r="BI212" s="102"/>
      <c r="BJ212" s="25"/>
    </row>
    <row r="213" spans="2:62" x14ac:dyDescent="0.45">
      <c r="B213" s="31" t="s">
        <v>214</v>
      </c>
      <c r="C213" s="24"/>
      <c r="D213" s="23"/>
      <c r="E213" s="23"/>
      <c r="F213" s="25"/>
      <c r="G213" s="23"/>
      <c r="H213" s="23"/>
      <c r="I213" s="23"/>
      <c r="J213" s="23"/>
      <c r="K213" s="97">
        <v>0</v>
      </c>
      <c r="L213" s="81">
        <v>1</v>
      </c>
      <c r="M213" s="81">
        <v>4</v>
      </c>
      <c r="N213" s="89">
        <v>3</v>
      </c>
      <c r="O213" s="81">
        <v>5</v>
      </c>
      <c r="P213" s="81">
        <v>4</v>
      </c>
      <c r="Q213" s="81">
        <v>2</v>
      </c>
      <c r="R213" s="81">
        <v>2</v>
      </c>
      <c r="S213" s="24">
        <v>7</v>
      </c>
      <c r="T213" s="102">
        <v>0</v>
      </c>
      <c r="U213" s="102">
        <v>0</v>
      </c>
      <c r="V213" s="23"/>
      <c r="W213" s="88">
        <v>5</v>
      </c>
      <c r="X213" s="81"/>
      <c r="Y213" s="81"/>
      <c r="Z213" s="89"/>
      <c r="AA213" s="23"/>
      <c r="AB213" s="102"/>
      <c r="AC213" s="102"/>
      <c r="AD213" s="25"/>
      <c r="AE213" s="24"/>
      <c r="AF213" s="102"/>
      <c r="AG213" s="102"/>
      <c r="AH213" s="25"/>
      <c r="AI213" s="24"/>
      <c r="AJ213" s="102"/>
      <c r="AK213" s="102"/>
      <c r="AL213" s="25"/>
      <c r="AM213" s="24"/>
      <c r="AN213" s="102"/>
      <c r="AO213" s="102"/>
      <c r="AP213" s="25"/>
      <c r="AQ213" s="24"/>
      <c r="AR213" s="102"/>
      <c r="AS213" s="102"/>
      <c r="AT213" s="25"/>
      <c r="AU213" s="24"/>
      <c r="AV213" s="102"/>
      <c r="AW213" s="102"/>
      <c r="AX213" s="25"/>
      <c r="AY213" s="24"/>
      <c r="AZ213" s="102"/>
      <c r="BA213" s="102"/>
      <c r="BB213" s="25"/>
      <c r="BC213" s="24"/>
      <c r="BD213" s="102"/>
      <c r="BE213" s="102"/>
      <c r="BF213" s="25"/>
      <c r="BG213" s="24"/>
      <c r="BH213" s="102"/>
      <c r="BI213" s="102"/>
      <c r="BJ213" s="25"/>
    </row>
    <row r="214" spans="2:62" x14ac:dyDescent="0.45">
      <c r="B214" s="31" t="s">
        <v>12</v>
      </c>
      <c r="C214" s="24"/>
      <c r="D214" s="23"/>
      <c r="E214" s="23"/>
      <c r="F214" s="25"/>
      <c r="G214" s="23"/>
      <c r="H214" s="23"/>
      <c r="I214" s="23"/>
      <c r="J214" s="23"/>
      <c r="K214" s="97">
        <v>0</v>
      </c>
      <c r="L214" s="81">
        <v>7</v>
      </c>
      <c r="M214" s="81">
        <v>8</v>
      </c>
      <c r="N214" s="89">
        <v>10</v>
      </c>
      <c r="O214" s="98">
        <v>0</v>
      </c>
      <c r="P214" s="98">
        <v>0</v>
      </c>
      <c r="Q214" s="98">
        <v>0</v>
      </c>
      <c r="R214" s="98">
        <v>0</v>
      </c>
      <c r="S214" s="24">
        <v>0</v>
      </c>
      <c r="T214" s="102">
        <v>0</v>
      </c>
      <c r="U214" s="102">
        <v>0</v>
      </c>
      <c r="V214" s="23"/>
      <c r="W214" s="88"/>
      <c r="X214" s="81"/>
      <c r="Y214" s="81"/>
      <c r="Z214" s="89"/>
      <c r="AA214" s="23"/>
      <c r="AB214" s="102"/>
      <c r="AC214" s="102"/>
      <c r="AD214" s="25"/>
      <c r="AE214" s="24"/>
      <c r="AF214" s="102"/>
      <c r="AG214" s="102"/>
      <c r="AH214" s="25"/>
      <c r="AI214" s="24"/>
      <c r="AJ214" s="102"/>
      <c r="AK214" s="102"/>
      <c r="AL214" s="25"/>
      <c r="AM214" s="24"/>
      <c r="AN214" s="102"/>
      <c r="AO214" s="102"/>
      <c r="AP214" s="25"/>
      <c r="AQ214" s="24"/>
      <c r="AR214" s="102"/>
      <c r="AS214" s="102"/>
      <c r="AT214" s="25"/>
      <c r="AU214" s="24"/>
      <c r="AV214" s="102"/>
      <c r="AW214" s="102"/>
      <c r="AX214" s="25"/>
      <c r="AY214" s="24"/>
      <c r="AZ214" s="102"/>
      <c r="BA214" s="102"/>
      <c r="BB214" s="25"/>
      <c r="BC214" s="24"/>
      <c r="BD214" s="102"/>
      <c r="BE214" s="102"/>
      <c r="BF214" s="25"/>
      <c r="BG214" s="24"/>
      <c r="BH214" s="102"/>
      <c r="BI214" s="102"/>
      <c r="BJ214" s="25"/>
    </row>
    <row r="215" spans="2:62" x14ac:dyDescent="0.45">
      <c r="B215" s="31" t="s">
        <v>215</v>
      </c>
      <c r="C215" s="24"/>
      <c r="D215" s="23"/>
      <c r="E215" s="23"/>
      <c r="F215" s="25"/>
      <c r="G215" s="23"/>
      <c r="H215" s="23"/>
      <c r="I215" s="23"/>
      <c r="J215" s="23"/>
      <c r="K215" s="88">
        <v>7</v>
      </c>
      <c r="L215" s="81">
        <v>4</v>
      </c>
      <c r="M215" s="81">
        <v>6</v>
      </c>
      <c r="N215" s="89">
        <v>9</v>
      </c>
      <c r="O215" s="81">
        <v>14</v>
      </c>
      <c r="P215" s="81">
        <v>5</v>
      </c>
      <c r="Q215" s="81">
        <v>20</v>
      </c>
      <c r="R215" s="81">
        <v>5</v>
      </c>
      <c r="S215" s="24">
        <v>5</v>
      </c>
      <c r="T215" s="102">
        <v>0</v>
      </c>
      <c r="U215" s="102">
        <v>0</v>
      </c>
      <c r="V215" s="23">
        <v>5</v>
      </c>
      <c r="W215" s="88"/>
      <c r="X215" s="81"/>
      <c r="Y215" s="81"/>
      <c r="Z215" s="89"/>
      <c r="AA215" s="23"/>
      <c r="AB215" s="102"/>
      <c r="AC215" s="102"/>
      <c r="AD215" s="25"/>
      <c r="AE215" s="24"/>
      <c r="AF215" s="102"/>
      <c r="AG215" s="102"/>
      <c r="AH215" s="25"/>
      <c r="AI215" s="24"/>
      <c r="AJ215" s="102"/>
      <c r="AK215" s="102"/>
      <c r="AL215" s="25"/>
      <c r="AM215" s="24"/>
      <c r="AN215" s="102"/>
      <c r="AO215" s="102"/>
      <c r="AP215" s="25"/>
      <c r="AQ215" s="24"/>
      <c r="AR215" s="102"/>
      <c r="AS215" s="102"/>
      <c r="AT215" s="25"/>
      <c r="AU215" s="24"/>
      <c r="AV215" s="102"/>
      <c r="AW215" s="102"/>
      <c r="AX215" s="25"/>
      <c r="AY215" s="24"/>
      <c r="AZ215" s="102"/>
      <c r="BA215" s="102"/>
      <c r="BB215" s="25"/>
      <c r="BC215" s="24"/>
      <c r="BD215" s="102"/>
      <c r="BE215" s="102"/>
      <c r="BF215" s="25"/>
      <c r="BG215" s="24"/>
      <c r="BH215" s="102"/>
      <c r="BI215" s="102"/>
      <c r="BJ215" s="25"/>
    </row>
    <row r="216" spans="2:62" x14ac:dyDescent="0.45">
      <c r="B216" s="31" t="s">
        <v>216</v>
      </c>
      <c r="C216" s="24"/>
      <c r="D216" s="23"/>
      <c r="E216" s="23"/>
      <c r="F216" s="25"/>
      <c r="G216" s="23"/>
      <c r="H216" s="23"/>
      <c r="I216" s="23"/>
      <c r="J216" s="23"/>
      <c r="K216" s="88">
        <v>7</v>
      </c>
      <c r="L216" s="98">
        <v>0</v>
      </c>
      <c r="M216" s="81">
        <v>5</v>
      </c>
      <c r="N216" s="133">
        <v>0</v>
      </c>
      <c r="O216" s="81">
        <v>11</v>
      </c>
      <c r="P216" s="81">
        <v>9</v>
      </c>
      <c r="Q216" s="81">
        <v>10</v>
      </c>
      <c r="R216" s="81">
        <v>15</v>
      </c>
      <c r="S216" s="24">
        <v>8</v>
      </c>
      <c r="T216" s="102">
        <v>0</v>
      </c>
      <c r="U216" s="102">
        <v>0</v>
      </c>
      <c r="V216" s="23">
        <v>4</v>
      </c>
      <c r="W216" s="88">
        <v>5</v>
      </c>
      <c r="X216" s="81"/>
      <c r="Y216" s="81"/>
      <c r="Z216" s="89"/>
      <c r="AA216" s="23"/>
      <c r="AB216" s="102"/>
      <c r="AC216" s="102"/>
      <c r="AD216" s="25"/>
      <c r="AE216" s="24"/>
      <c r="AF216" s="102"/>
      <c r="AG216" s="102"/>
      <c r="AH216" s="25"/>
      <c r="AI216" s="24"/>
      <c r="AJ216" s="102"/>
      <c r="AK216" s="102"/>
      <c r="AL216" s="25"/>
      <c r="AM216" s="24"/>
      <c r="AN216" s="102"/>
      <c r="AO216" s="102"/>
      <c r="AP216" s="25"/>
      <c r="AQ216" s="24"/>
      <c r="AR216" s="102"/>
      <c r="AS216" s="102"/>
      <c r="AT216" s="25"/>
      <c r="AU216" s="24"/>
      <c r="AV216" s="102"/>
      <c r="AW216" s="102"/>
      <c r="AX216" s="25"/>
      <c r="AY216" s="24"/>
      <c r="AZ216" s="102"/>
      <c r="BA216" s="102"/>
      <c r="BB216" s="25"/>
      <c r="BC216" s="24"/>
      <c r="BD216" s="102"/>
      <c r="BE216" s="102"/>
      <c r="BF216" s="25"/>
      <c r="BG216" s="24"/>
      <c r="BH216" s="102"/>
      <c r="BI216" s="102"/>
      <c r="BJ216" s="25"/>
    </row>
    <row r="217" spans="2:62" x14ac:dyDescent="0.45">
      <c r="B217" s="31" t="s">
        <v>217</v>
      </c>
      <c r="C217" s="24"/>
      <c r="D217" s="23"/>
      <c r="E217" s="23"/>
      <c r="F217" s="25"/>
      <c r="G217" s="23"/>
      <c r="H217" s="23"/>
      <c r="I217" s="23"/>
      <c r="J217" s="23"/>
      <c r="K217" s="88">
        <v>24</v>
      </c>
      <c r="L217" s="81">
        <v>3</v>
      </c>
      <c r="M217" s="81">
        <v>3</v>
      </c>
      <c r="N217" s="89">
        <v>11</v>
      </c>
      <c r="O217" s="81">
        <v>22</v>
      </c>
      <c r="P217" s="81">
        <v>10</v>
      </c>
      <c r="Q217" s="81">
        <v>11</v>
      </c>
      <c r="R217" s="81">
        <v>10</v>
      </c>
      <c r="S217" s="24">
        <v>22</v>
      </c>
      <c r="T217" s="102">
        <v>0</v>
      </c>
      <c r="U217" s="102">
        <v>0</v>
      </c>
      <c r="V217" s="23">
        <v>16</v>
      </c>
      <c r="W217" s="88">
        <v>3</v>
      </c>
      <c r="X217" s="81"/>
      <c r="Y217" s="81"/>
      <c r="Z217" s="89"/>
      <c r="AA217" s="23"/>
      <c r="AB217" s="102"/>
      <c r="AC217" s="102"/>
      <c r="AD217" s="25"/>
      <c r="AE217" s="24"/>
      <c r="AF217" s="102"/>
      <c r="AG217" s="102"/>
      <c r="AH217" s="25"/>
      <c r="AI217" s="24"/>
      <c r="AJ217" s="102"/>
      <c r="AK217" s="102"/>
      <c r="AL217" s="25"/>
      <c r="AM217" s="24"/>
      <c r="AN217" s="102"/>
      <c r="AO217" s="102"/>
      <c r="AP217" s="25"/>
      <c r="AQ217" s="24"/>
      <c r="AR217" s="102"/>
      <c r="AS217" s="102"/>
      <c r="AT217" s="25"/>
      <c r="AU217" s="24"/>
      <c r="AV217" s="102"/>
      <c r="AW217" s="102"/>
      <c r="AX217" s="25"/>
      <c r="AY217" s="24"/>
      <c r="AZ217" s="102"/>
      <c r="BA217" s="102"/>
      <c r="BB217" s="25"/>
      <c r="BC217" s="24"/>
      <c r="BD217" s="102"/>
      <c r="BE217" s="102"/>
      <c r="BF217" s="25"/>
      <c r="BG217" s="24"/>
      <c r="BH217" s="102"/>
      <c r="BI217" s="102"/>
      <c r="BJ217" s="25"/>
    </row>
    <row r="218" spans="2:62" x14ac:dyDescent="0.45">
      <c r="B218" s="31" t="s">
        <v>218</v>
      </c>
      <c r="C218" s="24"/>
      <c r="D218" s="23"/>
      <c r="E218" s="23"/>
      <c r="F218" s="25"/>
      <c r="G218" s="23"/>
      <c r="H218" s="23"/>
      <c r="I218" s="23"/>
      <c r="J218" s="23"/>
      <c r="K218" s="88">
        <v>1</v>
      </c>
      <c r="L218" s="98">
        <v>0</v>
      </c>
      <c r="M218" s="98">
        <v>0</v>
      </c>
      <c r="N218" s="89">
        <v>3</v>
      </c>
      <c r="O218" s="98">
        <v>0</v>
      </c>
      <c r="P218" s="81">
        <v>3</v>
      </c>
      <c r="Q218" s="81">
        <v>2</v>
      </c>
      <c r="R218" s="81">
        <v>5</v>
      </c>
      <c r="S218" s="24">
        <v>4</v>
      </c>
      <c r="T218" s="102">
        <v>0</v>
      </c>
      <c r="U218" s="102">
        <v>0</v>
      </c>
      <c r="V218" s="23"/>
      <c r="W218" s="88">
        <v>1</v>
      </c>
      <c r="X218" s="81"/>
      <c r="Y218" s="81"/>
      <c r="Z218" s="89"/>
      <c r="AA218" s="23"/>
      <c r="AB218" s="102"/>
      <c r="AC218" s="102"/>
      <c r="AD218" s="25"/>
      <c r="AE218" s="24"/>
      <c r="AF218" s="102"/>
      <c r="AG218" s="102"/>
      <c r="AH218" s="25"/>
      <c r="AI218" s="24"/>
      <c r="AJ218" s="102"/>
      <c r="AK218" s="102"/>
      <c r="AL218" s="25"/>
      <c r="AM218" s="24"/>
      <c r="AN218" s="102"/>
      <c r="AO218" s="102"/>
      <c r="AP218" s="25"/>
      <c r="AQ218" s="24"/>
      <c r="AR218" s="102"/>
      <c r="AS218" s="102"/>
      <c r="AT218" s="25"/>
      <c r="AU218" s="24"/>
      <c r="AV218" s="102"/>
      <c r="AW218" s="102"/>
      <c r="AX218" s="25"/>
      <c r="AY218" s="24"/>
      <c r="AZ218" s="102"/>
      <c r="BA218" s="102"/>
      <c r="BB218" s="25"/>
      <c r="BC218" s="24"/>
      <c r="BD218" s="102"/>
      <c r="BE218" s="102"/>
      <c r="BF218" s="25"/>
      <c r="BG218" s="24"/>
      <c r="BH218" s="102"/>
      <c r="BI218" s="102"/>
      <c r="BJ218" s="25"/>
    </row>
    <row r="219" spans="2:62" x14ac:dyDescent="0.45">
      <c r="B219" s="31" t="s">
        <v>219</v>
      </c>
      <c r="C219" s="24"/>
      <c r="D219" s="23"/>
      <c r="E219" s="23"/>
      <c r="F219" s="25"/>
      <c r="G219" s="23"/>
      <c r="H219" s="23"/>
      <c r="I219" s="23"/>
      <c r="J219" s="23"/>
      <c r="K219" s="88">
        <v>3</v>
      </c>
      <c r="L219" s="81">
        <v>14</v>
      </c>
      <c r="M219" s="98">
        <v>0</v>
      </c>
      <c r="N219" s="133">
        <v>0</v>
      </c>
      <c r="O219" s="81">
        <v>15</v>
      </c>
      <c r="P219" s="81">
        <v>12</v>
      </c>
      <c r="Q219" s="81">
        <v>3</v>
      </c>
      <c r="R219" s="81">
        <v>5</v>
      </c>
      <c r="S219" s="24">
        <v>8</v>
      </c>
      <c r="T219" s="102">
        <v>0</v>
      </c>
      <c r="U219" s="102">
        <v>0</v>
      </c>
      <c r="V219" s="23">
        <v>3</v>
      </c>
      <c r="W219" s="88">
        <v>8</v>
      </c>
      <c r="X219" s="81"/>
      <c r="Y219" s="81"/>
      <c r="Z219" s="89"/>
      <c r="AA219" s="23"/>
      <c r="AB219" s="102"/>
      <c r="AC219" s="102"/>
      <c r="AD219" s="25"/>
      <c r="AE219" s="24"/>
      <c r="AF219" s="102"/>
      <c r="AG219" s="102"/>
      <c r="AH219" s="25"/>
      <c r="AI219" s="24"/>
      <c r="AJ219" s="102"/>
      <c r="AK219" s="102"/>
      <c r="AL219" s="25"/>
      <c r="AM219" s="24"/>
      <c r="AN219" s="102"/>
      <c r="AO219" s="102"/>
      <c r="AP219" s="25"/>
      <c r="AQ219" s="24"/>
      <c r="AR219" s="102"/>
      <c r="AS219" s="102"/>
      <c r="AT219" s="25"/>
      <c r="AU219" s="24"/>
      <c r="AV219" s="102"/>
      <c r="AW219" s="102"/>
      <c r="AX219" s="25"/>
      <c r="AY219" s="24"/>
      <c r="AZ219" s="102"/>
      <c r="BA219" s="102"/>
      <c r="BB219" s="25"/>
      <c r="BC219" s="24"/>
      <c r="BD219" s="102"/>
      <c r="BE219" s="102"/>
      <c r="BF219" s="25"/>
      <c r="BG219" s="24"/>
      <c r="BH219" s="102"/>
      <c r="BI219" s="102"/>
      <c r="BJ219" s="25"/>
    </row>
    <row r="220" spans="2:62" x14ac:dyDescent="0.45">
      <c r="B220" s="31" t="s">
        <v>207</v>
      </c>
      <c r="C220" s="24"/>
      <c r="D220" s="23"/>
      <c r="E220" s="23"/>
      <c r="F220" s="25"/>
      <c r="G220" s="23"/>
      <c r="H220" s="23"/>
      <c r="I220" s="23"/>
      <c r="J220" s="23"/>
      <c r="K220" s="88"/>
      <c r="L220" s="81"/>
      <c r="M220" s="81"/>
      <c r="N220" s="89"/>
      <c r="O220" s="81"/>
      <c r="P220" s="81"/>
      <c r="Q220" s="81"/>
      <c r="R220" s="81"/>
      <c r="S220" s="24"/>
      <c r="T220" s="102"/>
      <c r="U220" s="102"/>
      <c r="V220" s="23"/>
      <c r="W220" s="88"/>
      <c r="X220" s="81"/>
      <c r="Y220" s="81"/>
      <c r="Z220" s="89"/>
      <c r="AA220" s="23"/>
      <c r="AB220" s="102"/>
      <c r="AC220" s="102"/>
      <c r="AD220" s="25"/>
      <c r="AE220" s="24"/>
      <c r="AF220" s="102"/>
      <c r="AG220" s="102"/>
      <c r="AH220" s="25"/>
      <c r="AI220" s="24"/>
      <c r="AJ220" s="102"/>
      <c r="AK220" s="102"/>
      <c r="AL220" s="25"/>
      <c r="AM220" s="24"/>
      <c r="AN220" s="102"/>
      <c r="AO220" s="102"/>
      <c r="AP220" s="25"/>
      <c r="AQ220" s="24"/>
      <c r="AR220" s="102"/>
      <c r="AS220" s="102"/>
      <c r="AT220" s="25"/>
      <c r="AU220" s="24"/>
      <c r="AV220" s="102"/>
      <c r="AW220" s="102"/>
      <c r="AX220" s="25"/>
      <c r="AY220" s="24"/>
      <c r="AZ220" s="102"/>
      <c r="BA220" s="102"/>
      <c r="BB220" s="25"/>
      <c r="BC220" s="24"/>
      <c r="BD220" s="102"/>
      <c r="BE220" s="102"/>
      <c r="BF220" s="25"/>
      <c r="BG220" s="24"/>
      <c r="BH220" s="102"/>
      <c r="BI220" s="102"/>
      <c r="BJ220" s="25"/>
    </row>
    <row r="221" spans="2:62" x14ac:dyDescent="0.45">
      <c r="B221" s="31"/>
      <c r="C221" s="24"/>
      <c r="D221" s="23"/>
      <c r="E221" s="23"/>
      <c r="F221" s="25"/>
      <c r="G221" s="23"/>
      <c r="H221" s="23"/>
      <c r="I221" s="23"/>
      <c r="J221" s="23"/>
      <c r="K221" s="88"/>
      <c r="L221" s="81"/>
      <c r="M221" s="81"/>
      <c r="N221" s="89"/>
      <c r="O221" s="81"/>
      <c r="P221" s="81"/>
      <c r="Q221" s="81"/>
      <c r="R221" s="81"/>
      <c r="S221" s="24"/>
      <c r="T221" s="102"/>
      <c r="U221" s="102"/>
      <c r="V221" s="23"/>
      <c r="W221" s="88"/>
      <c r="X221" s="81"/>
      <c r="Y221" s="81"/>
      <c r="Z221" s="89"/>
      <c r="AA221" s="23"/>
      <c r="AB221" s="102"/>
      <c r="AC221" s="102"/>
      <c r="AD221" s="25"/>
      <c r="AE221" s="24"/>
      <c r="AF221" s="102"/>
      <c r="AG221" s="102"/>
      <c r="AH221" s="25"/>
      <c r="AI221" s="24"/>
      <c r="AJ221" s="102"/>
      <c r="AK221" s="102"/>
      <c r="AL221" s="25"/>
      <c r="AM221" s="24"/>
      <c r="AN221" s="102"/>
      <c r="AO221" s="102"/>
      <c r="AP221" s="25"/>
      <c r="AQ221" s="24"/>
      <c r="AR221" s="102"/>
      <c r="AS221" s="102"/>
      <c r="AT221" s="25"/>
      <c r="AU221" s="24"/>
      <c r="AV221" s="102"/>
      <c r="AW221" s="102"/>
      <c r="AX221" s="25"/>
      <c r="AY221" s="24"/>
      <c r="AZ221" s="102"/>
      <c r="BA221" s="102"/>
      <c r="BB221" s="25"/>
      <c r="BC221" s="24"/>
      <c r="BD221" s="102"/>
      <c r="BE221" s="102"/>
      <c r="BF221" s="25"/>
      <c r="BG221" s="24"/>
      <c r="BH221" s="102"/>
      <c r="BI221" s="102"/>
      <c r="BJ221" s="25"/>
    </row>
    <row r="222" spans="2:62" s="7" customFormat="1" x14ac:dyDescent="0.45">
      <c r="B222" s="72" t="s">
        <v>138</v>
      </c>
      <c r="C222" s="20"/>
      <c r="D222" s="19"/>
      <c r="E222" s="19"/>
      <c r="F222" s="21"/>
      <c r="G222" s="19"/>
      <c r="H222" s="19"/>
      <c r="I222" s="19"/>
      <c r="J222" s="19"/>
      <c r="K222" s="86">
        <f>SUM(K223:K233)</f>
        <v>550</v>
      </c>
      <c r="L222" s="80">
        <f t="shared" ref="L222" si="152">SUM(L223:L233)</f>
        <v>378</v>
      </c>
      <c r="M222" s="80">
        <f t="shared" ref="M222" si="153">SUM(M223:M233)</f>
        <v>744</v>
      </c>
      <c r="N222" s="87">
        <f t="shared" ref="N222" si="154">SUM(N223:N233)</f>
        <v>408</v>
      </c>
      <c r="O222" s="80">
        <f>SUM(O223:O233)</f>
        <v>609</v>
      </c>
      <c r="P222" s="80">
        <f t="shared" ref="P222:T222" si="155">SUM(P223:P233)</f>
        <v>282</v>
      </c>
      <c r="Q222" s="80">
        <f t="shared" si="155"/>
        <v>490</v>
      </c>
      <c r="R222" s="80">
        <f t="shared" si="155"/>
        <v>315</v>
      </c>
      <c r="S222" s="86">
        <f>SUM(S223:S233)</f>
        <v>358</v>
      </c>
      <c r="T222" s="99">
        <f t="shared" si="155"/>
        <v>0</v>
      </c>
      <c r="U222" s="99">
        <f t="shared" ref="U222" si="156">SUM(U223:U233)</f>
        <v>0</v>
      </c>
      <c r="V222" s="80">
        <f>SUM(V223:V233)</f>
        <v>29</v>
      </c>
      <c r="W222" s="86">
        <f>SUM(W223:W233)</f>
        <v>28</v>
      </c>
      <c r="X222" s="80">
        <f t="shared" ref="X222:Y222" si="157">SUM(X223:X233)</f>
        <v>0</v>
      </c>
      <c r="Y222" s="80">
        <f t="shared" si="157"/>
        <v>0</v>
      </c>
      <c r="Z222" s="87">
        <f>SUM(Z223:Z233)</f>
        <v>0</v>
      </c>
      <c r="AA222" s="80"/>
      <c r="AB222" s="99"/>
      <c r="AC222" s="99"/>
      <c r="AD222" s="87"/>
      <c r="AE222" s="86"/>
      <c r="AF222" s="99"/>
      <c r="AG222" s="99"/>
      <c r="AH222" s="87"/>
      <c r="AI222" s="86"/>
      <c r="AJ222" s="99"/>
      <c r="AK222" s="99"/>
      <c r="AL222" s="87"/>
      <c r="AM222" s="86"/>
      <c r="AN222" s="99"/>
      <c r="AO222" s="99"/>
      <c r="AP222" s="87"/>
      <c r="AQ222" s="86"/>
      <c r="AR222" s="99"/>
      <c r="AS222" s="99"/>
      <c r="AT222" s="87"/>
      <c r="AU222" s="86"/>
      <c r="AV222" s="99"/>
      <c r="AW222" s="99"/>
      <c r="AX222" s="87"/>
      <c r="AY222" s="86"/>
      <c r="AZ222" s="99"/>
      <c r="BA222" s="99"/>
      <c r="BB222" s="87"/>
      <c r="BC222" s="86"/>
      <c r="BD222" s="99"/>
      <c r="BE222" s="99"/>
      <c r="BF222" s="87"/>
      <c r="BG222" s="86"/>
      <c r="BH222" s="99"/>
      <c r="BI222" s="99"/>
      <c r="BJ222" s="87"/>
    </row>
    <row r="223" spans="2:62" x14ac:dyDescent="0.45">
      <c r="B223" s="31" t="s">
        <v>220</v>
      </c>
      <c r="C223" s="24"/>
      <c r="D223" s="23"/>
      <c r="E223" s="23"/>
      <c r="F223" s="25"/>
      <c r="G223" s="23"/>
      <c r="H223" s="23"/>
      <c r="I223" s="23"/>
      <c r="J223" s="23"/>
      <c r="K223" s="88">
        <v>46</v>
      </c>
      <c r="L223" s="81">
        <v>25</v>
      </c>
      <c r="M223" s="81">
        <v>61</v>
      </c>
      <c r="N223" s="89">
        <v>51</v>
      </c>
      <c r="O223" s="81">
        <v>59</v>
      </c>
      <c r="P223" s="81">
        <v>7</v>
      </c>
      <c r="Q223" s="81">
        <v>40</v>
      </c>
      <c r="R223" s="81">
        <v>46</v>
      </c>
      <c r="S223" s="24">
        <v>33</v>
      </c>
      <c r="T223" s="102">
        <v>0</v>
      </c>
      <c r="U223" s="102">
        <v>0</v>
      </c>
      <c r="V223" s="23">
        <v>3</v>
      </c>
      <c r="W223" s="88">
        <v>1</v>
      </c>
      <c r="X223" s="81"/>
      <c r="Y223" s="81"/>
      <c r="Z223" s="89"/>
      <c r="AA223" s="23"/>
      <c r="AB223" s="102"/>
      <c r="AC223" s="102"/>
      <c r="AD223" s="25"/>
      <c r="AE223" s="24"/>
      <c r="AF223" s="102"/>
      <c r="AG223" s="102"/>
      <c r="AH223" s="25"/>
      <c r="AI223" s="24"/>
      <c r="AJ223" s="102"/>
      <c r="AK223" s="102"/>
      <c r="AL223" s="25"/>
      <c r="AM223" s="24"/>
      <c r="AN223" s="102"/>
      <c r="AO223" s="102"/>
      <c r="AP223" s="25"/>
      <c r="AQ223" s="24"/>
      <c r="AR223" s="102"/>
      <c r="AS223" s="102"/>
      <c r="AT223" s="25"/>
      <c r="AU223" s="24"/>
      <c r="AV223" s="102"/>
      <c r="AW223" s="102"/>
      <c r="AX223" s="25"/>
      <c r="AY223" s="24"/>
      <c r="AZ223" s="102"/>
      <c r="BA223" s="102"/>
      <c r="BB223" s="25"/>
      <c r="BC223" s="24"/>
      <c r="BD223" s="102"/>
      <c r="BE223" s="102"/>
      <c r="BF223" s="25"/>
      <c r="BG223" s="24"/>
      <c r="BH223" s="102"/>
      <c r="BI223" s="102"/>
      <c r="BJ223" s="25"/>
    </row>
    <row r="224" spans="2:62" x14ac:dyDescent="0.45">
      <c r="B224" s="31" t="s">
        <v>221</v>
      </c>
      <c r="C224" s="24"/>
      <c r="D224" s="23"/>
      <c r="E224" s="23"/>
      <c r="F224" s="25"/>
      <c r="G224" s="23"/>
      <c r="H224" s="23"/>
      <c r="I224" s="23"/>
      <c r="J224" s="23"/>
      <c r="K224" s="97">
        <v>0</v>
      </c>
      <c r="L224" s="81">
        <v>1</v>
      </c>
      <c r="M224" s="81">
        <v>10</v>
      </c>
      <c r="N224" s="133">
        <v>0</v>
      </c>
      <c r="O224" s="81">
        <v>2</v>
      </c>
      <c r="P224" s="81">
        <v>6</v>
      </c>
      <c r="Q224" s="81">
        <v>2</v>
      </c>
      <c r="R224" s="98">
        <v>0</v>
      </c>
      <c r="S224" s="24">
        <v>0</v>
      </c>
      <c r="T224" s="102">
        <v>0</v>
      </c>
      <c r="U224" s="102">
        <v>0</v>
      </c>
      <c r="V224" s="23">
        <v>1</v>
      </c>
      <c r="W224" s="88"/>
      <c r="X224" s="81"/>
      <c r="Y224" s="81"/>
      <c r="Z224" s="89"/>
      <c r="AA224" s="23"/>
      <c r="AB224" s="102"/>
      <c r="AC224" s="102"/>
      <c r="AD224" s="25"/>
      <c r="AE224" s="24"/>
      <c r="AF224" s="102"/>
      <c r="AG224" s="102"/>
      <c r="AH224" s="25"/>
      <c r="AI224" s="24"/>
      <c r="AJ224" s="102"/>
      <c r="AK224" s="102"/>
      <c r="AL224" s="25"/>
      <c r="AM224" s="24"/>
      <c r="AN224" s="102"/>
      <c r="AO224" s="102"/>
      <c r="AP224" s="25"/>
      <c r="AQ224" s="24"/>
      <c r="AR224" s="102"/>
      <c r="AS224" s="102"/>
      <c r="AT224" s="25"/>
      <c r="AU224" s="24"/>
      <c r="AV224" s="102"/>
      <c r="AW224" s="102"/>
      <c r="AX224" s="25"/>
      <c r="AY224" s="24"/>
      <c r="AZ224" s="102"/>
      <c r="BA224" s="102"/>
      <c r="BB224" s="25"/>
      <c r="BC224" s="24"/>
      <c r="BD224" s="102"/>
      <c r="BE224" s="102"/>
      <c r="BF224" s="25"/>
      <c r="BG224" s="24"/>
      <c r="BH224" s="102"/>
      <c r="BI224" s="102"/>
      <c r="BJ224" s="25"/>
    </row>
    <row r="225" spans="2:62" x14ac:dyDescent="0.45">
      <c r="B225" s="31" t="s">
        <v>222</v>
      </c>
      <c r="C225" s="24"/>
      <c r="D225" s="23"/>
      <c r="E225" s="23"/>
      <c r="F225" s="25"/>
      <c r="G225" s="23"/>
      <c r="H225" s="23"/>
      <c r="I225" s="23"/>
      <c r="J225" s="23"/>
      <c r="K225" s="88">
        <v>25</v>
      </c>
      <c r="L225" s="81">
        <v>2</v>
      </c>
      <c r="M225" s="81">
        <v>5</v>
      </c>
      <c r="N225" s="133">
        <v>0</v>
      </c>
      <c r="O225" s="81">
        <v>5</v>
      </c>
      <c r="P225" s="81">
        <v>6</v>
      </c>
      <c r="Q225" s="81">
        <v>6</v>
      </c>
      <c r="R225" s="81">
        <v>17</v>
      </c>
      <c r="S225" s="24">
        <v>20</v>
      </c>
      <c r="T225" s="102">
        <v>0</v>
      </c>
      <c r="U225" s="102">
        <v>0</v>
      </c>
      <c r="V225" s="23">
        <v>1</v>
      </c>
      <c r="W225" s="88">
        <v>2</v>
      </c>
      <c r="X225" s="81"/>
      <c r="Y225" s="81"/>
      <c r="Z225" s="89"/>
      <c r="AA225" s="23"/>
      <c r="AB225" s="102"/>
      <c r="AC225" s="102"/>
      <c r="AD225" s="25"/>
      <c r="AE225" s="24"/>
      <c r="AF225" s="102"/>
      <c r="AG225" s="102"/>
      <c r="AH225" s="25"/>
      <c r="AI225" s="24"/>
      <c r="AJ225" s="102"/>
      <c r="AK225" s="102"/>
      <c r="AL225" s="25"/>
      <c r="AM225" s="24"/>
      <c r="AN225" s="102"/>
      <c r="AO225" s="102"/>
      <c r="AP225" s="25"/>
      <c r="AQ225" s="24"/>
      <c r="AR225" s="102"/>
      <c r="AS225" s="102"/>
      <c r="AT225" s="25"/>
      <c r="AU225" s="24"/>
      <c r="AV225" s="102"/>
      <c r="AW225" s="102"/>
      <c r="AX225" s="25"/>
      <c r="AY225" s="24"/>
      <c r="AZ225" s="102"/>
      <c r="BA225" s="102"/>
      <c r="BB225" s="25"/>
      <c r="BC225" s="24"/>
      <c r="BD225" s="102"/>
      <c r="BE225" s="102"/>
      <c r="BF225" s="25"/>
      <c r="BG225" s="24"/>
      <c r="BH225" s="102"/>
      <c r="BI225" s="102"/>
      <c r="BJ225" s="25"/>
    </row>
    <row r="226" spans="2:62" x14ac:dyDescent="0.45">
      <c r="B226" s="31" t="s">
        <v>223</v>
      </c>
      <c r="C226" s="24"/>
      <c r="D226" s="23"/>
      <c r="E226" s="23"/>
      <c r="F226" s="25"/>
      <c r="G226" s="23"/>
      <c r="H226" s="23"/>
      <c r="I226" s="23"/>
      <c r="J226" s="23"/>
      <c r="K226" s="97">
        <v>0</v>
      </c>
      <c r="L226" s="81">
        <v>2</v>
      </c>
      <c r="M226" s="81">
        <v>4</v>
      </c>
      <c r="N226" s="89">
        <v>3</v>
      </c>
      <c r="O226" s="81">
        <v>1</v>
      </c>
      <c r="P226" s="81">
        <v>1</v>
      </c>
      <c r="Q226" s="98">
        <v>0</v>
      </c>
      <c r="R226" s="98">
        <v>0</v>
      </c>
      <c r="S226" s="24">
        <v>2</v>
      </c>
      <c r="T226" s="102">
        <v>0</v>
      </c>
      <c r="U226" s="102">
        <v>0</v>
      </c>
      <c r="V226" s="23"/>
      <c r="W226" s="88"/>
      <c r="X226" s="81"/>
      <c r="Y226" s="81"/>
      <c r="Z226" s="89"/>
      <c r="AA226" s="23"/>
      <c r="AB226" s="102"/>
      <c r="AC226" s="102"/>
      <c r="AD226" s="25"/>
      <c r="AE226" s="24"/>
      <c r="AF226" s="102"/>
      <c r="AG226" s="102"/>
      <c r="AH226" s="25"/>
      <c r="AI226" s="24"/>
      <c r="AJ226" s="102"/>
      <c r="AK226" s="102"/>
      <c r="AL226" s="25"/>
      <c r="AM226" s="24"/>
      <c r="AN226" s="102"/>
      <c r="AO226" s="102"/>
      <c r="AP226" s="25"/>
      <c r="AQ226" s="24"/>
      <c r="AR226" s="102"/>
      <c r="AS226" s="102"/>
      <c r="AT226" s="25"/>
      <c r="AU226" s="24"/>
      <c r="AV226" s="102"/>
      <c r="AW226" s="102"/>
      <c r="AX226" s="25"/>
      <c r="AY226" s="24"/>
      <c r="AZ226" s="102"/>
      <c r="BA226" s="102"/>
      <c r="BB226" s="25"/>
      <c r="BC226" s="24"/>
      <c r="BD226" s="102"/>
      <c r="BE226" s="102"/>
      <c r="BF226" s="25"/>
      <c r="BG226" s="24"/>
      <c r="BH226" s="102"/>
      <c r="BI226" s="102"/>
      <c r="BJ226" s="25"/>
    </row>
    <row r="227" spans="2:62" x14ac:dyDescent="0.45">
      <c r="B227" s="31" t="s">
        <v>224</v>
      </c>
      <c r="C227" s="24"/>
      <c r="D227" s="23"/>
      <c r="E227" s="23"/>
      <c r="F227" s="25"/>
      <c r="G227" s="23"/>
      <c r="H227" s="23"/>
      <c r="I227" s="23"/>
      <c r="J227" s="23"/>
      <c r="K227" s="88">
        <v>17</v>
      </c>
      <c r="L227" s="81">
        <v>3</v>
      </c>
      <c r="M227" s="81">
        <v>3</v>
      </c>
      <c r="N227" s="89">
        <v>1</v>
      </c>
      <c r="O227" s="81">
        <v>9</v>
      </c>
      <c r="P227" s="81">
        <v>4</v>
      </c>
      <c r="Q227" s="81">
        <v>9</v>
      </c>
      <c r="R227" s="81">
        <v>18</v>
      </c>
      <c r="S227" s="24">
        <v>13</v>
      </c>
      <c r="T227" s="102">
        <v>0</v>
      </c>
      <c r="U227" s="102">
        <v>0</v>
      </c>
      <c r="V227" s="23">
        <v>1</v>
      </c>
      <c r="W227" s="88"/>
      <c r="X227" s="81"/>
      <c r="Y227" s="81"/>
      <c r="Z227" s="89"/>
      <c r="AA227" s="23"/>
      <c r="AB227" s="102"/>
      <c r="AC227" s="102"/>
      <c r="AD227" s="25"/>
      <c r="AE227" s="24"/>
      <c r="AF227" s="102"/>
      <c r="AG227" s="102"/>
      <c r="AH227" s="25"/>
      <c r="AI227" s="24"/>
      <c r="AJ227" s="102"/>
      <c r="AK227" s="102"/>
      <c r="AL227" s="25"/>
      <c r="AM227" s="24"/>
      <c r="AN227" s="102"/>
      <c r="AO227" s="102"/>
      <c r="AP227" s="25"/>
      <c r="AQ227" s="24"/>
      <c r="AR227" s="102"/>
      <c r="AS227" s="102"/>
      <c r="AT227" s="25"/>
      <c r="AU227" s="24"/>
      <c r="AV227" s="102"/>
      <c r="AW227" s="102"/>
      <c r="AX227" s="25"/>
      <c r="AY227" s="24"/>
      <c r="AZ227" s="102"/>
      <c r="BA227" s="102"/>
      <c r="BB227" s="25"/>
      <c r="BC227" s="24"/>
      <c r="BD227" s="102"/>
      <c r="BE227" s="102"/>
      <c r="BF227" s="25"/>
      <c r="BG227" s="24"/>
      <c r="BH227" s="102"/>
      <c r="BI227" s="102"/>
      <c r="BJ227" s="25"/>
    </row>
    <row r="228" spans="2:62" x14ac:dyDescent="0.45">
      <c r="B228" s="31" t="s">
        <v>279</v>
      </c>
      <c r="C228" s="24"/>
      <c r="D228" s="23"/>
      <c r="E228" s="23"/>
      <c r="F228" s="25"/>
      <c r="G228" s="23"/>
      <c r="H228" s="23"/>
      <c r="I228" s="23"/>
      <c r="J228" s="23"/>
      <c r="K228" s="88">
        <v>1</v>
      </c>
      <c r="L228" s="98">
        <v>0</v>
      </c>
      <c r="M228" s="98">
        <v>0</v>
      </c>
      <c r="N228" s="133">
        <v>0</v>
      </c>
      <c r="O228" s="98">
        <v>0</v>
      </c>
      <c r="P228" s="98">
        <v>0</v>
      </c>
      <c r="Q228" s="98">
        <v>0</v>
      </c>
      <c r="R228" s="98">
        <v>0</v>
      </c>
      <c r="S228" s="24">
        <v>0</v>
      </c>
      <c r="T228" s="102">
        <v>0</v>
      </c>
      <c r="U228" s="102">
        <v>0</v>
      </c>
      <c r="V228" s="23"/>
      <c r="W228" s="88"/>
      <c r="X228" s="81"/>
      <c r="Y228" s="81"/>
      <c r="Z228" s="89"/>
      <c r="AA228" s="23"/>
      <c r="AB228" s="102"/>
      <c r="AC228" s="102"/>
      <c r="AD228" s="25"/>
      <c r="AE228" s="24"/>
      <c r="AF228" s="102"/>
      <c r="AG228" s="102"/>
      <c r="AH228" s="25"/>
      <c r="AI228" s="24"/>
      <c r="AJ228" s="102"/>
      <c r="AK228" s="102"/>
      <c r="AL228" s="25"/>
      <c r="AM228" s="24"/>
      <c r="AN228" s="102"/>
      <c r="AO228" s="102"/>
      <c r="AP228" s="25"/>
      <c r="AQ228" s="24"/>
      <c r="AR228" s="102"/>
      <c r="AS228" s="102"/>
      <c r="AT228" s="25"/>
      <c r="AU228" s="24"/>
      <c r="AV228" s="102"/>
      <c r="AW228" s="102"/>
      <c r="AX228" s="25"/>
      <c r="AY228" s="24"/>
      <c r="AZ228" s="102"/>
      <c r="BA228" s="102"/>
      <c r="BB228" s="25"/>
      <c r="BC228" s="24"/>
      <c r="BD228" s="102"/>
      <c r="BE228" s="102"/>
      <c r="BF228" s="25"/>
      <c r="BG228" s="24"/>
      <c r="BH228" s="102"/>
      <c r="BI228" s="102"/>
      <c r="BJ228" s="25"/>
    </row>
    <row r="229" spans="2:62" x14ac:dyDescent="0.45">
      <c r="B229" s="31" t="s">
        <v>280</v>
      </c>
      <c r="C229" s="24"/>
      <c r="D229" s="23"/>
      <c r="E229" s="23"/>
      <c r="F229" s="25"/>
      <c r="G229" s="23"/>
      <c r="H229" s="23"/>
      <c r="I229" s="23"/>
      <c r="J229" s="23"/>
      <c r="K229" s="97">
        <v>0</v>
      </c>
      <c r="L229" s="98">
        <v>0</v>
      </c>
      <c r="M229" s="81">
        <v>3</v>
      </c>
      <c r="N229" s="133">
        <v>0</v>
      </c>
      <c r="O229" s="98">
        <v>0</v>
      </c>
      <c r="P229" s="98">
        <v>0</v>
      </c>
      <c r="Q229" s="98">
        <v>0</v>
      </c>
      <c r="R229" s="98">
        <v>0</v>
      </c>
      <c r="S229" s="24">
        <v>0</v>
      </c>
      <c r="T229" s="102">
        <v>0</v>
      </c>
      <c r="U229" s="102">
        <v>0</v>
      </c>
      <c r="V229" s="23"/>
      <c r="W229" s="88"/>
      <c r="X229" s="81"/>
      <c r="Y229" s="81"/>
      <c r="Z229" s="89"/>
      <c r="AA229" s="23"/>
      <c r="AB229" s="102"/>
      <c r="AC229" s="102"/>
      <c r="AD229" s="25"/>
      <c r="AE229" s="24"/>
      <c r="AF229" s="102"/>
      <c r="AG229" s="102"/>
      <c r="AH229" s="25"/>
      <c r="AI229" s="24"/>
      <c r="AJ229" s="102"/>
      <c r="AK229" s="102"/>
      <c r="AL229" s="25"/>
      <c r="AM229" s="24"/>
      <c r="AN229" s="102"/>
      <c r="AO229" s="102"/>
      <c r="AP229" s="25"/>
      <c r="AQ229" s="24"/>
      <c r="AR229" s="102"/>
      <c r="AS229" s="102"/>
      <c r="AT229" s="25"/>
      <c r="AU229" s="24"/>
      <c r="AV229" s="102"/>
      <c r="AW229" s="102"/>
      <c r="AX229" s="25"/>
      <c r="AY229" s="24"/>
      <c r="AZ229" s="102"/>
      <c r="BA229" s="102"/>
      <c r="BB229" s="25"/>
      <c r="BC229" s="24"/>
      <c r="BD229" s="102"/>
      <c r="BE229" s="102"/>
      <c r="BF229" s="25"/>
      <c r="BG229" s="24"/>
      <c r="BH229" s="102"/>
      <c r="BI229" s="102"/>
      <c r="BJ229" s="25"/>
    </row>
    <row r="230" spans="2:62" x14ac:dyDescent="0.45">
      <c r="B230" s="31" t="s">
        <v>225</v>
      </c>
      <c r="C230" s="24"/>
      <c r="D230" s="23"/>
      <c r="E230" s="23"/>
      <c r="F230" s="25"/>
      <c r="G230" s="23"/>
      <c r="H230" s="23"/>
      <c r="I230" s="23"/>
      <c r="J230" s="23"/>
      <c r="K230" s="97">
        <v>0</v>
      </c>
      <c r="L230" s="98">
        <v>0</v>
      </c>
      <c r="M230" s="81">
        <v>5</v>
      </c>
      <c r="N230" s="89">
        <v>2</v>
      </c>
      <c r="O230" s="98">
        <v>0</v>
      </c>
      <c r="P230" s="98">
        <v>0</v>
      </c>
      <c r="Q230" s="81">
        <v>6</v>
      </c>
      <c r="R230" s="81">
        <v>4</v>
      </c>
      <c r="S230" s="24">
        <v>4</v>
      </c>
      <c r="T230" s="102">
        <v>0</v>
      </c>
      <c r="U230" s="102">
        <v>0</v>
      </c>
      <c r="V230" s="23">
        <v>1</v>
      </c>
      <c r="W230" s="88">
        <v>1</v>
      </c>
      <c r="X230" s="81"/>
      <c r="Y230" s="81"/>
      <c r="Z230" s="89"/>
      <c r="AA230" s="23"/>
      <c r="AB230" s="102"/>
      <c r="AC230" s="102"/>
      <c r="AD230" s="25"/>
      <c r="AE230" s="24"/>
      <c r="AF230" s="102"/>
      <c r="AG230" s="102"/>
      <c r="AH230" s="25"/>
      <c r="AI230" s="24"/>
      <c r="AJ230" s="102"/>
      <c r="AK230" s="102"/>
      <c r="AL230" s="25"/>
      <c r="AM230" s="24"/>
      <c r="AN230" s="102"/>
      <c r="AO230" s="102"/>
      <c r="AP230" s="25"/>
      <c r="AQ230" s="24"/>
      <c r="AR230" s="102"/>
      <c r="AS230" s="102"/>
      <c r="AT230" s="25"/>
      <c r="AU230" s="24"/>
      <c r="AV230" s="102"/>
      <c r="AW230" s="102"/>
      <c r="AX230" s="25"/>
      <c r="AY230" s="24"/>
      <c r="AZ230" s="102"/>
      <c r="BA230" s="102"/>
      <c r="BB230" s="25"/>
      <c r="BC230" s="24"/>
      <c r="BD230" s="102"/>
      <c r="BE230" s="102"/>
      <c r="BF230" s="25"/>
      <c r="BG230" s="24"/>
      <c r="BH230" s="102"/>
      <c r="BI230" s="102"/>
      <c r="BJ230" s="25"/>
    </row>
    <row r="231" spans="2:62" x14ac:dyDescent="0.45">
      <c r="B231" s="31" t="s">
        <v>226</v>
      </c>
      <c r="C231" s="24"/>
      <c r="D231" s="23"/>
      <c r="E231" s="23"/>
      <c r="F231" s="25"/>
      <c r="G231" s="23"/>
      <c r="H231" s="23"/>
      <c r="I231" s="23"/>
      <c r="J231" s="23"/>
      <c r="K231" s="88">
        <v>65</v>
      </c>
      <c r="L231" s="81">
        <v>18</v>
      </c>
      <c r="M231" s="81">
        <v>58</v>
      </c>
      <c r="N231" s="89">
        <v>58</v>
      </c>
      <c r="O231" s="81">
        <v>53</v>
      </c>
      <c r="P231" s="81">
        <v>19</v>
      </c>
      <c r="Q231" s="81">
        <v>24</v>
      </c>
      <c r="R231" s="81">
        <v>30</v>
      </c>
      <c r="S231" s="24">
        <v>40</v>
      </c>
      <c r="T231" s="102">
        <v>0</v>
      </c>
      <c r="U231" s="102">
        <v>0</v>
      </c>
      <c r="V231" s="23">
        <v>2</v>
      </c>
      <c r="W231" s="88">
        <v>1</v>
      </c>
      <c r="X231" s="81"/>
      <c r="Y231" s="81"/>
      <c r="Z231" s="89"/>
      <c r="AA231" s="23"/>
      <c r="AB231" s="102"/>
      <c r="AC231" s="102"/>
      <c r="AD231" s="25"/>
      <c r="AE231" s="24"/>
      <c r="AF231" s="102"/>
      <c r="AG231" s="102"/>
      <c r="AH231" s="25"/>
      <c r="AI231" s="24"/>
      <c r="AJ231" s="102"/>
      <c r="AK231" s="102"/>
      <c r="AL231" s="25"/>
      <c r="AM231" s="24"/>
      <c r="AN231" s="102"/>
      <c r="AO231" s="102"/>
      <c r="AP231" s="25"/>
      <c r="AQ231" s="24"/>
      <c r="AR231" s="102"/>
      <c r="AS231" s="102"/>
      <c r="AT231" s="25"/>
      <c r="AU231" s="24"/>
      <c r="AV231" s="102"/>
      <c r="AW231" s="102"/>
      <c r="AX231" s="25"/>
      <c r="AY231" s="24"/>
      <c r="AZ231" s="102"/>
      <c r="BA231" s="102"/>
      <c r="BB231" s="25"/>
      <c r="BC231" s="24"/>
      <c r="BD231" s="102"/>
      <c r="BE231" s="102"/>
      <c r="BF231" s="25"/>
      <c r="BG231" s="24"/>
      <c r="BH231" s="102"/>
      <c r="BI231" s="102"/>
      <c r="BJ231" s="25"/>
    </row>
    <row r="232" spans="2:62" x14ac:dyDescent="0.45">
      <c r="B232" s="31" t="s">
        <v>227</v>
      </c>
      <c r="C232" s="24"/>
      <c r="D232" s="23"/>
      <c r="E232" s="23"/>
      <c r="F232" s="25"/>
      <c r="G232" s="23"/>
      <c r="H232" s="23"/>
      <c r="I232" s="23"/>
      <c r="J232" s="23"/>
      <c r="K232" s="88">
        <v>56</v>
      </c>
      <c r="L232" s="81">
        <v>47</v>
      </c>
      <c r="M232" s="81">
        <v>64</v>
      </c>
      <c r="N232" s="89">
        <v>67</v>
      </c>
      <c r="O232" s="81">
        <v>61</v>
      </c>
      <c r="P232" s="81">
        <v>29</v>
      </c>
      <c r="Q232" s="81">
        <v>44</v>
      </c>
      <c r="R232" s="81">
        <v>15</v>
      </c>
      <c r="S232" s="24">
        <v>26</v>
      </c>
      <c r="T232" s="102">
        <v>0</v>
      </c>
      <c r="U232" s="102">
        <v>0</v>
      </c>
      <c r="V232" s="23">
        <v>5</v>
      </c>
      <c r="W232" s="88">
        <v>6</v>
      </c>
      <c r="X232" s="81"/>
      <c r="Y232" s="81"/>
      <c r="Z232" s="89"/>
      <c r="AA232" s="23"/>
      <c r="AB232" s="102"/>
      <c r="AC232" s="102"/>
      <c r="AD232" s="25"/>
      <c r="AE232" s="24"/>
      <c r="AF232" s="102"/>
      <c r="AG232" s="102"/>
      <c r="AH232" s="25"/>
      <c r="AI232" s="24"/>
      <c r="AJ232" s="102"/>
      <c r="AK232" s="102"/>
      <c r="AL232" s="25"/>
      <c r="AM232" s="24"/>
      <c r="AN232" s="102"/>
      <c r="AO232" s="102"/>
      <c r="AP232" s="25"/>
      <c r="AQ232" s="24"/>
      <c r="AR232" s="102"/>
      <c r="AS232" s="102"/>
      <c r="AT232" s="25"/>
      <c r="AU232" s="24"/>
      <c r="AV232" s="102"/>
      <c r="AW232" s="102"/>
      <c r="AX232" s="25"/>
      <c r="AY232" s="24"/>
      <c r="AZ232" s="102"/>
      <c r="BA232" s="102"/>
      <c r="BB232" s="25"/>
      <c r="BC232" s="24"/>
      <c r="BD232" s="102"/>
      <c r="BE232" s="102"/>
      <c r="BF232" s="25"/>
      <c r="BG232" s="24"/>
      <c r="BH232" s="102"/>
      <c r="BI232" s="102"/>
      <c r="BJ232" s="25"/>
    </row>
    <row r="233" spans="2:62" x14ac:dyDescent="0.45">
      <c r="B233" s="31" t="s">
        <v>228</v>
      </c>
      <c r="C233" s="24"/>
      <c r="D233" s="23"/>
      <c r="E233" s="23"/>
      <c r="F233" s="25"/>
      <c r="G233" s="23"/>
      <c r="H233" s="23"/>
      <c r="I233" s="23"/>
      <c r="J233" s="23"/>
      <c r="K233" s="88">
        <v>340</v>
      </c>
      <c r="L233" s="81">
        <v>280</v>
      </c>
      <c r="M233" s="81">
        <v>531</v>
      </c>
      <c r="N233" s="89">
        <v>226</v>
      </c>
      <c r="O233" s="81">
        <v>419</v>
      </c>
      <c r="P233" s="81">
        <v>210</v>
      </c>
      <c r="Q233" s="81">
        <v>359</v>
      </c>
      <c r="R233" s="81">
        <v>185</v>
      </c>
      <c r="S233" s="24">
        <v>220</v>
      </c>
      <c r="T233" s="102">
        <v>0</v>
      </c>
      <c r="U233" s="102">
        <v>0</v>
      </c>
      <c r="V233" s="23">
        <v>15</v>
      </c>
      <c r="W233" s="88">
        <v>17</v>
      </c>
      <c r="X233" s="81"/>
      <c r="Y233" s="81"/>
      <c r="Z233" s="89"/>
      <c r="AA233" s="23"/>
      <c r="AB233" s="102"/>
      <c r="AC233" s="102"/>
      <c r="AD233" s="25"/>
      <c r="AE233" s="24"/>
      <c r="AF233" s="102"/>
      <c r="AG233" s="102"/>
      <c r="AH233" s="25"/>
      <c r="AI233" s="24"/>
      <c r="AJ233" s="102"/>
      <c r="AK233" s="102"/>
      <c r="AL233" s="25"/>
      <c r="AM233" s="24"/>
      <c r="AN233" s="102"/>
      <c r="AO233" s="102"/>
      <c r="AP233" s="25"/>
      <c r="AQ233" s="24"/>
      <c r="AR233" s="102"/>
      <c r="AS233" s="102"/>
      <c r="AT233" s="25"/>
      <c r="AU233" s="24"/>
      <c r="AV233" s="102"/>
      <c r="AW233" s="102"/>
      <c r="AX233" s="25"/>
      <c r="AY233" s="24"/>
      <c r="AZ233" s="102"/>
      <c r="BA233" s="102"/>
      <c r="BB233" s="25"/>
      <c r="BC233" s="24"/>
      <c r="BD233" s="102"/>
      <c r="BE233" s="102"/>
      <c r="BF233" s="25"/>
      <c r="BG233" s="24"/>
      <c r="BH233" s="102"/>
      <c r="BI233" s="102"/>
      <c r="BJ233" s="25"/>
    </row>
    <row r="234" spans="2:62" x14ac:dyDescent="0.45">
      <c r="B234" s="31"/>
      <c r="C234" s="24"/>
      <c r="D234" s="23"/>
      <c r="E234" s="23"/>
      <c r="F234" s="25"/>
      <c r="G234" s="23"/>
      <c r="H234" s="23"/>
      <c r="I234" s="23"/>
      <c r="J234" s="23"/>
      <c r="K234" s="88"/>
      <c r="L234" s="81"/>
      <c r="M234" s="81"/>
      <c r="N234" s="89"/>
      <c r="O234" s="81"/>
      <c r="P234" s="81"/>
      <c r="Q234" s="81"/>
      <c r="R234" s="81"/>
      <c r="S234" s="24"/>
      <c r="T234" s="102"/>
      <c r="U234" s="102"/>
      <c r="V234" s="23"/>
      <c r="W234" s="88"/>
      <c r="X234" s="81"/>
      <c r="Y234" s="81"/>
      <c r="Z234" s="89"/>
      <c r="AA234" s="23"/>
      <c r="AB234" s="102"/>
      <c r="AC234" s="102"/>
      <c r="AD234" s="25"/>
      <c r="AE234" s="24"/>
      <c r="AF234" s="102"/>
      <c r="AG234" s="102"/>
      <c r="AH234" s="25"/>
      <c r="AI234" s="24"/>
      <c r="AJ234" s="102"/>
      <c r="AK234" s="102"/>
      <c r="AL234" s="25"/>
      <c r="AM234" s="24"/>
      <c r="AN234" s="102"/>
      <c r="AO234" s="102"/>
      <c r="AP234" s="25"/>
      <c r="AQ234" s="24"/>
      <c r="AR234" s="102"/>
      <c r="AS234" s="102"/>
      <c r="AT234" s="25"/>
      <c r="AU234" s="24"/>
      <c r="AV234" s="102"/>
      <c r="AW234" s="102"/>
      <c r="AX234" s="25"/>
      <c r="AY234" s="24"/>
      <c r="AZ234" s="102"/>
      <c r="BA234" s="102"/>
      <c r="BB234" s="25"/>
      <c r="BC234" s="24"/>
      <c r="BD234" s="102"/>
      <c r="BE234" s="102"/>
      <c r="BF234" s="25"/>
      <c r="BG234" s="24"/>
      <c r="BH234" s="102"/>
      <c r="BI234" s="102"/>
      <c r="BJ234" s="25"/>
    </row>
    <row r="235" spans="2:62" s="7" customFormat="1" x14ac:dyDescent="0.45">
      <c r="B235" s="72" t="s">
        <v>149</v>
      </c>
      <c r="C235" s="20"/>
      <c r="D235" s="19"/>
      <c r="E235" s="19"/>
      <c r="F235" s="21"/>
      <c r="G235" s="19"/>
      <c r="H235" s="19"/>
      <c r="I235" s="19"/>
      <c r="J235" s="19"/>
      <c r="K235" s="86">
        <f>SUM(K236:K246)</f>
        <v>170</v>
      </c>
      <c r="L235" s="80">
        <f t="shared" ref="L235:T235" si="158">SUM(L236:L246)</f>
        <v>84</v>
      </c>
      <c r="M235" s="80">
        <f t="shared" si="158"/>
        <v>217</v>
      </c>
      <c r="N235" s="87">
        <f t="shared" si="158"/>
        <v>90</v>
      </c>
      <c r="O235" s="80">
        <f t="shared" si="158"/>
        <v>135</v>
      </c>
      <c r="P235" s="80">
        <f t="shared" si="158"/>
        <v>77</v>
      </c>
      <c r="Q235" s="80">
        <f t="shared" si="158"/>
        <v>190</v>
      </c>
      <c r="R235" s="80">
        <f t="shared" si="158"/>
        <v>64</v>
      </c>
      <c r="S235" s="86">
        <f t="shared" si="158"/>
        <v>130</v>
      </c>
      <c r="T235" s="99">
        <f t="shared" si="158"/>
        <v>0</v>
      </c>
      <c r="U235" s="99">
        <f t="shared" ref="U235" si="159">SUM(U236:U246)</f>
        <v>0</v>
      </c>
      <c r="V235" s="80">
        <f>SUM(V236:V246)</f>
        <v>19</v>
      </c>
      <c r="W235" s="86">
        <f t="shared" ref="W235:Y235" si="160">SUM(W236:W246)</f>
        <v>42</v>
      </c>
      <c r="X235" s="80">
        <f t="shared" si="160"/>
        <v>0</v>
      </c>
      <c r="Y235" s="80">
        <f t="shared" si="160"/>
        <v>0</v>
      </c>
      <c r="Z235" s="87">
        <f>SUM(Z236:Z246)</f>
        <v>0</v>
      </c>
      <c r="AA235" s="80"/>
      <c r="AB235" s="99"/>
      <c r="AC235" s="99"/>
      <c r="AD235" s="87"/>
      <c r="AE235" s="86"/>
      <c r="AF235" s="99"/>
      <c r="AG235" s="99"/>
      <c r="AH235" s="87"/>
      <c r="AI235" s="86"/>
      <c r="AJ235" s="99"/>
      <c r="AK235" s="99"/>
      <c r="AL235" s="87"/>
      <c r="AM235" s="86"/>
      <c r="AN235" s="99"/>
      <c r="AO235" s="99"/>
      <c r="AP235" s="87"/>
      <c r="AQ235" s="86"/>
      <c r="AR235" s="99"/>
      <c r="AS235" s="99"/>
      <c r="AT235" s="87"/>
      <c r="AU235" s="86"/>
      <c r="AV235" s="99"/>
      <c r="AW235" s="99"/>
      <c r="AX235" s="87"/>
      <c r="AY235" s="86"/>
      <c r="AZ235" s="99"/>
      <c r="BA235" s="99"/>
      <c r="BB235" s="87"/>
      <c r="BC235" s="86"/>
      <c r="BD235" s="99"/>
      <c r="BE235" s="99"/>
      <c r="BF235" s="87"/>
      <c r="BG235" s="86"/>
      <c r="BH235" s="99"/>
      <c r="BI235" s="99"/>
      <c r="BJ235" s="87"/>
    </row>
    <row r="236" spans="2:62" x14ac:dyDescent="0.45">
      <c r="B236" s="31" t="s">
        <v>229</v>
      </c>
      <c r="C236" s="24"/>
      <c r="D236" s="23"/>
      <c r="E236" s="23"/>
      <c r="F236" s="25"/>
      <c r="G236" s="23"/>
      <c r="H236" s="23"/>
      <c r="I236" s="23"/>
      <c r="J236" s="23"/>
      <c r="K236" s="97">
        <v>0</v>
      </c>
      <c r="L236" s="98">
        <v>0</v>
      </c>
      <c r="M236" s="81">
        <v>5</v>
      </c>
      <c r="N236" s="89">
        <v>1</v>
      </c>
      <c r="O236" s="98">
        <v>0</v>
      </c>
      <c r="P236" s="98">
        <v>0</v>
      </c>
      <c r="Q236" s="81">
        <v>2</v>
      </c>
      <c r="R236" s="81">
        <v>1</v>
      </c>
      <c r="S236" s="24">
        <v>1</v>
      </c>
      <c r="T236" s="102">
        <v>0</v>
      </c>
      <c r="U236" s="102">
        <v>0</v>
      </c>
      <c r="V236" s="23">
        <v>2</v>
      </c>
      <c r="W236" s="88">
        <v>2</v>
      </c>
      <c r="X236" s="81"/>
      <c r="Y236" s="81"/>
      <c r="Z236" s="89"/>
      <c r="AA236" s="23"/>
      <c r="AB236" s="102"/>
      <c r="AC236" s="102"/>
      <c r="AD236" s="25"/>
      <c r="AE236" s="24"/>
      <c r="AF236" s="102"/>
      <c r="AG236" s="102"/>
      <c r="AH236" s="25"/>
      <c r="AI236" s="24"/>
      <c r="AJ236" s="102"/>
      <c r="AK236" s="102"/>
      <c r="AL236" s="25"/>
      <c r="AM236" s="24"/>
      <c r="AN236" s="102"/>
      <c r="AO236" s="102"/>
      <c r="AP236" s="25"/>
      <c r="AQ236" s="24"/>
      <c r="AR236" s="102"/>
      <c r="AS236" s="102"/>
      <c r="AT236" s="25"/>
      <c r="AU236" s="24"/>
      <c r="AV236" s="102"/>
      <c r="AW236" s="102"/>
      <c r="AX236" s="25"/>
      <c r="AY236" s="24"/>
      <c r="AZ236" s="102"/>
      <c r="BA236" s="102"/>
      <c r="BB236" s="25"/>
      <c r="BC236" s="24"/>
      <c r="BD236" s="102"/>
      <c r="BE236" s="102"/>
      <c r="BF236" s="25"/>
      <c r="BG236" s="24"/>
      <c r="BH236" s="102"/>
      <c r="BI236" s="102"/>
      <c r="BJ236" s="25"/>
    </row>
    <row r="237" spans="2:62" x14ac:dyDescent="0.45">
      <c r="B237" s="31" t="s">
        <v>230</v>
      </c>
      <c r="C237" s="24"/>
      <c r="D237" s="23"/>
      <c r="E237" s="23"/>
      <c r="F237" s="25"/>
      <c r="G237" s="23"/>
      <c r="H237" s="23"/>
      <c r="I237" s="23"/>
      <c r="J237" s="23"/>
      <c r="K237" s="97">
        <v>0</v>
      </c>
      <c r="L237" s="98">
        <v>0</v>
      </c>
      <c r="M237" s="81">
        <v>4</v>
      </c>
      <c r="N237" s="133">
        <v>0</v>
      </c>
      <c r="O237" s="81">
        <v>1</v>
      </c>
      <c r="P237" s="81">
        <v>4</v>
      </c>
      <c r="Q237" s="98">
        <v>0</v>
      </c>
      <c r="R237" s="98">
        <v>0</v>
      </c>
      <c r="S237" s="24">
        <v>0</v>
      </c>
      <c r="T237" s="102">
        <v>0</v>
      </c>
      <c r="U237" s="102">
        <v>0</v>
      </c>
      <c r="V237" s="23">
        <v>1</v>
      </c>
      <c r="W237" s="88"/>
      <c r="X237" s="81"/>
      <c r="Y237" s="81"/>
      <c r="Z237" s="89"/>
      <c r="AA237" s="23"/>
      <c r="AB237" s="102"/>
      <c r="AC237" s="102"/>
      <c r="AD237" s="25"/>
      <c r="AE237" s="24"/>
      <c r="AF237" s="102"/>
      <c r="AG237" s="102"/>
      <c r="AH237" s="25"/>
      <c r="AI237" s="24"/>
      <c r="AJ237" s="102"/>
      <c r="AK237" s="102"/>
      <c r="AL237" s="25"/>
      <c r="AM237" s="24"/>
      <c r="AN237" s="102"/>
      <c r="AO237" s="102"/>
      <c r="AP237" s="25"/>
      <c r="AQ237" s="24"/>
      <c r="AR237" s="102"/>
      <c r="AS237" s="102"/>
      <c r="AT237" s="25"/>
      <c r="AU237" s="24"/>
      <c r="AV237" s="102"/>
      <c r="AW237" s="102"/>
      <c r="AX237" s="25"/>
      <c r="AY237" s="24"/>
      <c r="AZ237" s="102"/>
      <c r="BA237" s="102"/>
      <c r="BB237" s="25"/>
      <c r="BC237" s="24"/>
      <c r="BD237" s="102"/>
      <c r="BE237" s="102"/>
      <c r="BF237" s="25"/>
      <c r="BG237" s="24"/>
      <c r="BH237" s="102"/>
      <c r="BI237" s="102"/>
      <c r="BJ237" s="25"/>
    </row>
    <row r="238" spans="2:62" x14ac:dyDescent="0.45">
      <c r="B238" s="31" t="s">
        <v>231</v>
      </c>
      <c r="C238" s="24"/>
      <c r="D238" s="23"/>
      <c r="E238" s="23"/>
      <c r="F238" s="25"/>
      <c r="G238" s="23"/>
      <c r="H238" s="23"/>
      <c r="I238" s="23"/>
      <c r="J238" s="23"/>
      <c r="K238" s="88">
        <v>2</v>
      </c>
      <c r="L238" s="98">
        <v>0</v>
      </c>
      <c r="M238" s="81">
        <v>2</v>
      </c>
      <c r="N238" s="133">
        <v>0</v>
      </c>
      <c r="O238" s="81">
        <v>5</v>
      </c>
      <c r="P238" s="81">
        <v>3</v>
      </c>
      <c r="Q238" s="98">
        <v>0</v>
      </c>
      <c r="R238" s="81">
        <v>3</v>
      </c>
      <c r="S238" s="24">
        <v>1</v>
      </c>
      <c r="T238" s="102">
        <v>0</v>
      </c>
      <c r="U238" s="102">
        <v>0</v>
      </c>
      <c r="V238" s="23"/>
      <c r="W238" s="88"/>
      <c r="X238" s="81"/>
      <c r="Y238" s="81"/>
      <c r="Z238" s="89"/>
      <c r="AA238" s="23"/>
      <c r="AB238" s="102"/>
      <c r="AC238" s="102"/>
      <c r="AD238" s="25"/>
      <c r="AE238" s="24"/>
      <c r="AF238" s="102"/>
      <c r="AG238" s="102"/>
      <c r="AH238" s="25"/>
      <c r="AI238" s="24"/>
      <c r="AJ238" s="102"/>
      <c r="AK238" s="102"/>
      <c r="AL238" s="25"/>
      <c r="AM238" s="24"/>
      <c r="AN238" s="102"/>
      <c r="AO238" s="102"/>
      <c r="AP238" s="25"/>
      <c r="AQ238" s="24"/>
      <c r="AR238" s="102"/>
      <c r="AS238" s="102"/>
      <c r="AT238" s="25"/>
      <c r="AU238" s="24"/>
      <c r="AV238" s="102"/>
      <c r="AW238" s="102"/>
      <c r="AX238" s="25"/>
      <c r="AY238" s="24"/>
      <c r="AZ238" s="102"/>
      <c r="BA238" s="102"/>
      <c r="BB238" s="25"/>
      <c r="BC238" s="24"/>
      <c r="BD238" s="102"/>
      <c r="BE238" s="102"/>
      <c r="BF238" s="25"/>
      <c r="BG238" s="24"/>
      <c r="BH238" s="102"/>
      <c r="BI238" s="102"/>
      <c r="BJ238" s="25"/>
    </row>
    <row r="239" spans="2:62" x14ac:dyDescent="0.45">
      <c r="B239" s="31" t="s">
        <v>232</v>
      </c>
      <c r="C239" s="24"/>
      <c r="D239" s="23"/>
      <c r="E239" s="23"/>
      <c r="F239" s="25"/>
      <c r="G239" s="23"/>
      <c r="H239" s="23"/>
      <c r="I239" s="23"/>
      <c r="J239" s="23"/>
      <c r="K239" s="88">
        <v>3</v>
      </c>
      <c r="L239" s="81">
        <v>7</v>
      </c>
      <c r="M239" s="81">
        <v>21</v>
      </c>
      <c r="N239" s="89">
        <v>7</v>
      </c>
      <c r="O239" s="81">
        <v>1</v>
      </c>
      <c r="P239" s="81">
        <v>11</v>
      </c>
      <c r="Q239" s="81">
        <v>2</v>
      </c>
      <c r="R239" s="81">
        <v>5</v>
      </c>
      <c r="S239" s="24">
        <v>17</v>
      </c>
      <c r="T239" s="102">
        <v>0</v>
      </c>
      <c r="U239" s="102">
        <v>0</v>
      </c>
      <c r="V239" s="23">
        <v>3</v>
      </c>
      <c r="W239" s="88">
        <v>8</v>
      </c>
      <c r="X239" s="81"/>
      <c r="Y239" s="81"/>
      <c r="Z239" s="89"/>
      <c r="AA239" s="23"/>
      <c r="AB239" s="102"/>
      <c r="AC239" s="102"/>
      <c r="AD239" s="25"/>
      <c r="AE239" s="24"/>
      <c r="AF239" s="102"/>
      <c r="AG239" s="102"/>
      <c r="AH239" s="25"/>
      <c r="AI239" s="24"/>
      <c r="AJ239" s="102"/>
      <c r="AK239" s="102"/>
      <c r="AL239" s="25"/>
      <c r="AM239" s="24"/>
      <c r="AN239" s="102"/>
      <c r="AO239" s="102"/>
      <c r="AP239" s="25"/>
      <c r="AQ239" s="24"/>
      <c r="AR239" s="102"/>
      <c r="AS239" s="102"/>
      <c r="AT239" s="25"/>
      <c r="AU239" s="24"/>
      <c r="AV239" s="102"/>
      <c r="AW239" s="102"/>
      <c r="AX239" s="25"/>
      <c r="AY239" s="24"/>
      <c r="AZ239" s="102"/>
      <c r="BA239" s="102"/>
      <c r="BB239" s="25"/>
      <c r="BC239" s="24"/>
      <c r="BD239" s="102"/>
      <c r="BE239" s="102"/>
      <c r="BF239" s="25"/>
      <c r="BG239" s="24"/>
      <c r="BH239" s="102"/>
      <c r="BI239" s="102"/>
      <c r="BJ239" s="25"/>
    </row>
    <row r="240" spans="2:62" x14ac:dyDescent="0.45">
      <c r="B240" s="31" t="s">
        <v>281</v>
      </c>
      <c r="C240" s="24"/>
      <c r="D240" s="23"/>
      <c r="E240" s="23"/>
      <c r="F240" s="25"/>
      <c r="G240" s="23"/>
      <c r="H240" s="23"/>
      <c r="I240" s="23"/>
      <c r="J240" s="23"/>
      <c r="K240" s="88">
        <v>4</v>
      </c>
      <c r="L240" s="98">
        <v>0</v>
      </c>
      <c r="M240" s="98">
        <v>0</v>
      </c>
      <c r="N240" s="133">
        <v>0</v>
      </c>
      <c r="O240" s="98">
        <v>0</v>
      </c>
      <c r="P240" s="98">
        <v>0</v>
      </c>
      <c r="Q240" s="98">
        <v>0</v>
      </c>
      <c r="R240" s="98">
        <v>0</v>
      </c>
      <c r="S240" s="24">
        <v>0</v>
      </c>
      <c r="T240" s="102">
        <v>0</v>
      </c>
      <c r="U240" s="102">
        <v>0</v>
      </c>
      <c r="V240" s="23"/>
      <c r="W240" s="88"/>
      <c r="X240" s="81"/>
      <c r="Y240" s="81"/>
      <c r="Z240" s="89"/>
      <c r="AA240" s="23"/>
      <c r="AB240" s="102"/>
      <c r="AC240" s="102"/>
      <c r="AD240" s="25"/>
      <c r="AE240" s="24"/>
      <c r="AF240" s="102"/>
      <c r="AG240" s="102"/>
      <c r="AH240" s="25"/>
      <c r="AI240" s="24"/>
      <c r="AJ240" s="102"/>
      <c r="AK240" s="102"/>
      <c r="AL240" s="25"/>
      <c r="AM240" s="24"/>
      <c r="AN240" s="102"/>
      <c r="AO240" s="102"/>
      <c r="AP240" s="25"/>
      <c r="AQ240" s="24"/>
      <c r="AR240" s="102"/>
      <c r="AS240" s="102"/>
      <c r="AT240" s="25"/>
      <c r="AU240" s="24"/>
      <c r="AV240" s="102"/>
      <c r="AW240" s="102"/>
      <c r="AX240" s="25"/>
      <c r="AY240" s="24"/>
      <c r="AZ240" s="102"/>
      <c r="BA240" s="102"/>
      <c r="BB240" s="25"/>
      <c r="BC240" s="24"/>
      <c r="BD240" s="102"/>
      <c r="BE240" s="102"/>
      <c r="BF240" s="25"/>
      <c r="BG240" s="24"/>
      <c r="BH240" s="102"/>
      <c r="BI240" s="102"/>
      <c r="BJ240" s="25"/>
    </row>
    <row r="241" spans="2:62" x14ac:dyDescent="0.45">
      <c r="B241" s="31" t="s">
        <v>233</v>
      </c>
      <c r="C241" s="24"/>
      <c r="D241" s="23"/>
      <c r="E241" s="23"/>
      <c r="F241" s="25"/>
      <c r="G241" s="23"/>
      <c r="H241" s="23"/>
      <c r="I241" s="23"/>
      <c r="J241" s="23"/>
      <c r="K241" s="88">
        <v>104</v>
      </c>
      <c r="L241" s="81">
        <v>36</v>
      </c>
      <c r="M241" s="81">
        <v>97</v>
      </c>
      <c r="N241" s="89">
        <v>47</v>
      </c>
      <c r="O241" s="81">
        <v>60</v>
      </c>
      <c r="P241" s="81">
        <v>34</v>
      </c>
      <c r="Q241" s="81">
        <v>120</v>
      </c>
      <c r="R241" s="81">
        <v>29</v>
      </c>
      <c r="S241" s="24">
        <v>70</v>
      </c>
      <c r="T241" s="102">
        <v>0</v>
      </c>
      <c r="U241" s="102">
        <v>0</v>
      </c>
      <c r="V241" s="23"/>
      <c r="W241" s="88">
        <v>8</v>
      </c>
      <c r="X241" s="81"/>
      <c r="Y241" s="81"/>
      <c r="Z241" s="89"/>
      <c r="AA241" s="23"/>
      <c r="AB241" s="102"/>
      <c r="AC241" s="102"/>
      <c r="AD241" s="25"/>
      <c r="AE241" s="24"/>
      <c r="AF241" s="102"/>
      <c r="AG241" s="102"/>
      <c r="AH241" s="25"/>
      <c r="AI241" s="24"/>
      <c r="AJ241" s="102"/>
      <c r="AK241" s="102"/>
      <c r="AL241" s="25"/>
      <c r="AM241" s="24"/>
      <c r="AN241" s="102"/>
      <c r="AO241" s="102"/>
      <c r="AP241" s="25"/>
      <c r="AQ241" s="24"/>
      <c r="AR241" s="102"/>
      <c r="AS241" s="102"/>
      <c r="AT241" s="25"/>
      <c r="AU241" s="24"/>
      <c r="AV241" s="102"/>
      <c r="AW241" s="102"/>
      <c r="AX241" s="25"/>
      <c r="AY241" s="24"/>
      <c r="AZ241" s="102"/>
      <c r="BA241" s="102"/>
      <c r="BB241" s="25"/>
      <c r="BC241" s="24"/>
      <c r="BD241" s="102"/>
      <c r="BE241" s="102"/>
      <c r="BF241" s="25"/>
      <c r="BG241" s="24"/>
      <c r="BH241" s="102"/>
      <c r="BI241" s="102"/>
      <c r="BJ241" s="25"/>
    </row>
    <row r="242" spans="2:62" x14ac:dyDescent="0.45">
      <c r="B242" s="31" t="s">
        <v>234</v>
      </c>
      <c r="C242" s="24"/>
      <c r="D242" s="23"/>
      <c r="E242" s="23"/>
      <c r="F242" s="25"/>
      <c r="G242" s="23"/>
      <c r="H242" s="23"/>
      <c r="I242" s="23"/>
      <c r="J242" s="23"/>
      <c r="K242" s="88">
        <v>1</v>
      </c>
      <c r="L242" s="81">
        <v>1</v>
      </c>
      <c r="M242" s="81">
        <v>5</v>
      </c>
      <c r="N242" s="89">
        <v>1</v>
      </c>
      <c r="O242" s="81">
        <v>11</v>
      </c>
      <c r="P242" s="81">
        <v>1</v>
      </c>
      <c r="Q242" s="81">
        <v>5</v>
      </c>
      <c r="R242" s="81">
        <v>6</v>
      </c>
      <c r="S242" s="24">
        <v>2</v>
      </c>
      <c r="T242" s="102">
        <v>0</v>
      </c>
      <c r="U242" s="102">
        <v>0</v>
      </c>
      <c r="V242" s="23">
        <v>2</v>
      </c>
      <c r="W242" s="88">
        <v>8</v>
      </c>
      <c r="X242" s="81"/>
      <c r="Y242" s="81"/>
      <c r="Z242" s="89"/>
      <c r="AA242" s="23"/>
      <c r="AB242" s="102"/>
      <c r="AC242" s="102"/>
      <c r="AD242" s="25"/>
      <c r="AE242" s="24"/>
      <c r="AF242" s="102"/>
      <c r="AG242" s="102"/>
      <c r="AH242" s="25"/>
      <c r="AI242" s="24"/>
      <c r="AJ242" s="102"/>
      <c r="AK242" s="102"/>
      <c r="AL242" s="25"/>
      <c r="AM242" s="24"/>
      <c r="AN242" s="102"/>
      <c r="AO242" s="102"/>
      <c r="AP242" s="25"/>
      <c r="AQ242" s="24"/>
      <c r="AR242" s="102"/>
      <c r="AS242" s="102"/>
      <c r="AT242" s="25"/>
      <c r="AU242" s="24"/>
      <c r="AV242" s="102"/>
      <c r="AW242" s="102"/>
      <c r="AX242" s="25"/>
      <c r="AY242" s="24"/>
      <c r="AZ242" s="102"/>
      <c r="BA242" s="102"/>
      <c r="BB242" s="25"/>
      <c r="BC242" s="24"/>
      <c r="BD242" s="102"/>
      <c r="BE242" s="102"/>
      <c r="BF242" s="25"/>
      <c r="BG242" s="24"/>
      <c r="BH242" s="102"/>
      <c r="BI242" s="102"/>
      <c r="BJ242" s="25"/>
    </row>
    <row r="243" spans="2:62" x14ac:dyDescent="0.45">
      <c r="B243" s="31" t="s">
        <v>235</v>
      </c>
      <c r="C243" s="24"/>
      <c r="D243" s="23"/>
      <c r="E243" s="23"/>
      <c r="F243" s="25"/>
      <c r="G243" s="23"/>
      <c r="H243" s="23"/>
      <c r="I243" s="23"/>
      <c r="J243" s="23"/>
      <c r="K243" s="88">
        <v>4</v>
      </c>
      <c r="L243" s="98">
        <v>0</v>
      </c>
      <c r="M243" s="98">
        <v>0</v>
      </c>
      <c r="N243" s="133">
        <v>0</v>
      </c>
      <c r="O243" s="81">
        <v>33</v>
      </c>
      <c r="P243" s="81">
        <v>3</v>
      </c>
      <c r="Q243" s="81">
        <v>1</v>
      </c>
      <c r="R243" s="98">
        <v>0</v>
      </c>
      <c r="S243" s="24">
        <v>8</v>
      </c>
      <c r="T243" s="102">
        <v>0</v>
      </c>
      <c r="U243" s="102">
        <v>0</v>
      </c>
      <c r="V243" s="23"/>
      <c r="W243" s="88">
        <v>5</v>
      </c>
      <c r="X243" s="81"/>
      <c r="Y243" s="81"/>
      <c r="Z243" s="89"/>
      <c r="AA243" s="23"/>
      <c r="AB243" s="102"/>
      <c r="AC243" s="102"/>
      <c r="AD243" s="25"/>
      <c r="AE243" s="24"/>
      <c r="AF243" s="102"/>
      <c r="AG243" s="102"/>
      <c r="AH243" s="25"/>
      <c r="AI243" s="24"/>
      <c r="AJ243" s="102"/>
      <c r="AK243" s="102"/>
      <c r="AL243" s="25"/>
      <c r="AM243" s="24"/>
      <c r="AN243" s="102"/>
      <c r="AO243" s="102"/>
      <c r="AP243" s="25"/>
      <c r="AQ243" s="24"/>
      <c r="AR243" s="102"/>
      <c r="AS243" s="102"/>
      <c r="AT243" s="25"/>
      <c r="AU243" s="24"/>
      <c r="AV243" s="102"/>
      <c r="AW243" s="102"/>
      <c r="AX243" s="25"/>
      <c r="AY243" s="24"/>
      <c r="AZ243" s="102"/>
      <c r="BA243" s="102"/>
      <c r="BB243" s="25"/>
      <c r="BC243" s="24"/>
      <c r="BD243" s="102"/>
      <c r="BE243" s="102"/>
      <c r="BF243" s="25"/>
      <c r="BG243" s="24"/>
      <c r="BH243" s="102"/>
      <c r="BI243" s="102"/>
      <c r="BJ243" s="25"/>
    </row>
    <row r="244" spans="2:62" x14ac:dyDescent="0.45">
      <c r="B244" s="31" t="s">
        <v>236</v>
      </c>
      <c r="C244" s="24"/>
      <c r="D244" s="23"/>
      <c r="E244" s="23"/>
      <c r="F244" s="25"/>
      <c r="G244" s="23"/>
      <c r="H244" s="23"/>
      <c r="I244" s="23"/>
      <c r="J244" s="23"/>
      <c r="K244" s="88">
        <v>31</v>
      </c>
      <c r="L244" s="98">
        <v>0</v>
      </c>
      <c r="M244" s="81">
        <v>19</v>
      </c>
      <c r="N244" s="89">
        <v>2</v>
      </c>
      <c r="O244" s="81">
        <v>5</v>
      </c>
      <c r="P244" s="98">
        <v>0</v>
      </c>
      <c r="Q244" s="81">
        <v>5</v>
      </c>
      <c r="R244" s="98">
        <v>0</v>
      </c>
      <c r="S244" s="24">
        <v>2</v>
      </c>
      <c r="T244" s="102">
        <v>0</v>
      </c>
      <c r="U244" s="102">
        <v>0</v>
      </c>
      <c r="V244" s="23"/>
      <c r="W244" s="88">
        <v>6</v>
      </c>
      <c r="X244" s="81"/>
      <c r="Y244" s="81"/>
      <c r="Z244" s="89"/>
      <c r="AA244" s="23"/>
      <c r="AB244" s="102"/>
      <c r="AC244" s="102"/>
      <c r="AD244" s="25"/>
      <c r="AE244" s="24"/>
      <c r="AF244" s="102"/>
      <c r="AG244" s="102"/>
      <c r="AH244" s="25"/>
      <c r="AI244" s="24"/>
      <c r="AJ244" s="102"/>
      <c r="AK244" s="102"/>
      <c r="AL244" s="25"/>
      <c r="AM244" s="24"/>
      <c r="AN244" s="102"/>
      <c r="AO244" s="102"/>
      <c r="AP244" s="25"/>
      <c r="AQ244" s="24"/>
      <c r="AR244" s="102"/>
      <c r="AS244" s="102"/>
      <c r="AT244" s="25"/>
      <c r="AU244" s="24"/>
      <c r="AV244" s="102"/>
      <c r="AW244" s="102"/>
      <c r="AX244" s="25"/>
      <c r="AY244" s="24"/>
      <c r="AZ244" s="102"/>
      <c r="BA244" s="102"/>
      <c r="BB244" s="25"/>
      <c r="BC244" s="24"/>
      <c r="BD244" s="102"/>
      <c r="BE244" s="102"/>
      <c r="BF244" s="25"/>
      <c r="BG244" s="24"/>
      <c r="BH244" s="102"/>
      <c r="BI244" s="102"/>
      <c r="BJ244" s="25"/>
    </row>
    <row r="245" spans="2:62" x14ac:dyDescent="0.45">
      <c r="B245" s="31" t="s">
        <v>237</v>
      </c>
      <c r="C245" s="24"/>
      <c r="D245" s="23"/>
      <c r="E245" s="23"/>
      <c r="F245" s="25"/>
      <c r="G245" s="23"/>
      <c r="H245" s="23"/>
      <c r="I245" s="23"/>
      <c r="J245" s="23"/>
      <c r="K245" s="88">
        <v>21</v>
      </c>
      <c r="L245" s="81">
        <v>40</v>
      </c>
      <c r="M245" s="81">
        <v>64</v>
      </c>
      <c r="N245" s="89">
        <v>32</v>
      </c>
      <c r="O245" s="81">
        <v>19</v>
      </c>
      <c r="P245" s="81">
        <v>21</v>
      </c>
      <c r="Q245" s="81">
        <v>54</v>
      </c>
      <c r="R245" s="81">
        <v>20</v>
      </c>
      <c r="S245" s="24">
        <v>29</v>
      </c>
      <c r="T245" s="102">
        <v>0</v>
      </c>
      <c r="U245" s="102">
        <v>0</v>
      </c>
      <c r="V245" s="23">
        <v>11</v>
      </c>
      <c r="W245" s="88">
        <v>5</v>
      </c>
      <c r="X245" s="81"/>
      <c r="Y245" s="81"/>
      <c r="Z245" s="89"/>
      <c r="AA245" s="23"/>
      <c r="AB245" s="102"/>
      <c r="AC245" s="102"/>
      <c r="AD245" s="25"/>
      <c r="AE245" s="24"/>
      <c r="AF245" s="102"/>
      <c r="AG245" s="102"/>
      <c r="AH245" s="25"/>
      <c r="AI245" s="24"/>
      <c r="AJ245" s="102"/>
      <c r="AK245" s="102"/>
      <c r="AL245" s="25"/>
      <c r="AM245" s="24"/>
      <c r="AN245" s="102"/>
      <c r="AO245" s="102"/>
      <c r="AP245" s="25"/>
      <c r="AQ245" s="24"/>
      <c r="AR245" s="102"/>
      <c r="AS245" s="102"/>
      <c r="AT245" s="25"/>
      <c r="AU245" s="24"/>
      <c r="AV245" s="102"/>
      <c r="AW245" s="102"/>
      <c r="AX245" s="25"/>
      <c r="AY245" s="24"/>
      <c r="AZ245" s="102"/>
      <c r="BA245" s="102"/>
      <c r="BB245" s="25"/>
      <c r="BC245" s="24"/>
      <c r="BD245" s="102"/>
      <c r="BE245" s="102"/>
      <c r="BF245" s="25"/>
      <c r="BG245" s="24"/>
      <c r="BH245" s="102"/>
      <c r="BI245" s="102"/>
      <c r="BJ245" s="25"/>
    </row>
    <row r="246" spans="2:62" x14ac:dyDescent="0.45">
      <c r="B246" s="31" t="s">
        <v>238</v>
      </c>
      <c r="C246" s="24"/>
      <c r="D246" s="23"/>
      <c r="E246" s="23"/>
      <c r="F246" s="25"/>
      <c r="G246" s="23"/>
      <c r="H246" s="23"/>
      <c r="I246" s="23"/>
      <c r="J246" s="23"/>
      <c r="K246" s="97">
        <v>0</v>
      </c>
      <c r="L246" s="98">
        <v>0</v>
      </c>
      <c r="M246" s="98">
        <v>0</v>
      </c>
      <c r="N246" s="133">
        <v>0</v>
      </c>
      <c r="O246" s="98">
        <v>0</v>
      </c>
      <c r="P246" s="98">
        <v>0</v>
      </c>
      <c r="Q246" s="81">
        <v>1</v>
      </c>
      <c r="R246" s="98">
        <v>0</v>
      </c>
      <c r="S246" s="24">
        <v>0</v>
      </c>
      <c r="T246" s="102">
        <v>0</v>
      </c>
      <c r="U246" s="102">
        <v>0</v>
      </c>
      <c r="V246" s="23"/>
      <c r="W246" s="88"/>
      <c r="X246" s="81"/>
      <c r="Y246" s="81"/>
      <c r="Z246" s="89"/>
      <c r="AA246" s="23"/>
      <c r="AB246" s="102"/>
      <c r="AC246" s="102"/>
      <c r="AD246" s="25"/>
      <c r="AE246" s="24"/>
      <c r="AF246" s="102"/>
      <c r="AG246" s="102"/>
      <c r="AH246" s="25"/>
      <c r="AI246" s="24"/>
      <c r="AJ246" s="102"/>
      <c r="AK246" s="102"/>
      <c r="AL246" s="25"/>
      <c r="AM246" s="24"/>
      <c r="AN246" s="102"/>
      <c r="AO246" s="102"/>
      <c r="AP246" s="25"/>
      <c r="AQ246" s="24"/>
      <c r="AR246" s="102"/>
      <c r="AS246" s="102"/>
      <c r="AT246" s="25"/>
      <c r="AU246" s="24"/>
      <c r="AV246" s="102"/>
      <c r="AW246" s="102"/>
      <c r="AX246" s="25"/>
      <c r="AY246" s="24"/>
      <c r="AZ246" s="102"/>
      <c r="BA246" s="102"/>
      <c r="BB246" s="25"/>
      <c r="BC246" s="24"/>
      <c r="BD246" s="102"/>
      <c r="BE246" s="102"/>
      <c r="BF246" s="25"/>
      <c r="BG246" s="24"/>
      <c r="BH246" s="102"/>
      <c r="BI246" s="102"/>
      <c r="BJ246" s="25"/>
    </row>
    <row r="247" spans="2:62" x14ac:dyDescent="0.45">
      <c r="B247" s="31"/>
      <c r="C247" s="24"/>
      <c r="D247" s="23"/>
      <c r="E247" s="23"/>
      <c r="F247" s="25"/>
      <c r="G247" s="23"/>
      <c r="H247" s="23"/>
      <c r="I247" s="23"/>
      <c r="J247" s="23"/>
      <c r="K247" s="88"/>
      <c r="L247" s="81"/>
      <c r="M247" s="81"/>
      <c r="N247" s="89"/>
      <c r="O247" s="81"/>
      <c r="P247" s="81"/>
      <c r="Q247" s="81"/>
      <c r="R247" s="81"/>
      <c r="S247" s="24"/>
      <c r="T247" s="102"/>
      <c r="U247" s="102"/>
      <c r="V247" s="23"/>
      <c r="W247" s="88"/>
      <c r="X247" s="81"/>
      <c r="Y247" s="81"/>
      <c r="Z247" s="89"/>
      <c r="AA247" s="23"/>
      <c r="AB247" s="102"/>
      <c r="AC247" s="102"/>
      <c r="AD247" s="25"/>
      <c r="AE247" s="24"/>
      <c r="AF247" s="102"/>
      <c r="AG247" s="102"/>
      <c r="AH247" s="25"/>
      <c r="AI247" s="24"/>
      <c r="AJ247" s="102"/>
      <c r="AK247" s="102"/>
      <c r="AL247" s="25"/>
      <c r="AM247" s="24"/>
      <c r="AN247" s="102"/>
      <c r="AO247" s="102"/>
      <c r="AP247" s="25"/>
      <c r="AQ247" s="24"/>
      <c r="AR247" s="102"/>
      <c r="AS247" s="102"/>
      <c r="AT247" s="25"/>
      <c r="AU247" s="24"/>
      <c r="AV247" s="102"/>
      <c r="AW247" s="102"/>
      <c r="AX247" s="25"/>
      <c r="AY247" s="24"/>
      <c r="AZ247" s="102"/>
      <c r="BA247" s="102"/>
      <c r="BB247" s="25"/>
      <c r="BC247" s="24"/>
      <c r="BD247" s="102"/>
      <c r="BE247" s="102"/>
      <c r="BF247" s="25"/>
      <c r="BG247" s="24"/>
      <c r="BH247" s="102"/>
      <c r="BI247" s="102"/>
      <c r="BJ247" s="25"/>
    </row>
    <row r="248" spans="2:62" s="7" customFormat="1" x14ac:dyDescent="0.45">
      <c r="B248" s="72" t="s">
        <v>166</v>
      </c>
      <c r="C248" s="20"/>
      <c r="D248" s="19"/>
      <c r="E248" s="19"/>
      <c r="F248" s="21"/>
      <c r="G248" s="19"/>
      <c r="H248" s="19"/>
      <c r="I248" s="19"/>
      <c r="J248" s="19"/>
      <c r="K248" s="86">
        <f>SUM(K249:K255)</f>
        <v>596</v>
      </c>
      <c r="L248" s="80">
        <f t="shared" ref="L248" si="161">SUM(L249:L255)</f>
        <v>618</v>
      </c>
      <c r="M248" s="80">
        <f t="shared" ref="M248" si="162">SUM(M249:M255)</f>
        <v>785</v>
      </c>
      <c r="N248" s="87">
        <f t="shared" ref="N248" si="163">SUM(N249:N255)</f>
        <v>349</v>
      </c>
      <c r="O248" s="80">
        <f>SUM(O249:O255)</f>
        <v>736</v>
      </c>
      <c r="P248" s="80">
        <f t="shared" ref="P248:T248" si="164">SUM(P249:P255)</f>
        <v>282</v>
      </c>
      <c r="Q248" s="80">
        <f t="shared" si="164"/>
        <v>582</v>
      </c>
      <c r="R248" s="80">
        <f t="shared" si="164"/>
        <v>432</v>
      </c>
      <c r="S248" s="86">
        <f>SUM(S249:S255)</f>
        <v>350</v>
      </c>
      <c r="T248" s="99">
        <f t="shared" si="164"/>
        <v>0</v>
      </c>
      <c r="U248" s="99">
        <f t="shared" ref="U248" si="165">SUM(U249:U255)</f>
        <v>0</v>
      </c>
      <c r="V248" s="80">
        <f>SUM(V249:V255)</f>
        <v>50</v>
      </c>
      <c r="W248" s="86">
        <f>SUM(W249:W255)</f>
        <v>68</v>
      </c>
      <c r="X248" s="80">
        <f t="shared" ref="X248:Y248" si="166">SUM(X249:X255)</f>
        <v>0</v>
      </c>
      <c r="Y248" s="80">
        <f t="shared" si="166"/>
        <v>0</v>
      </c>
      <c r="Z248" s="87">
        <f>SUM(Z249:Z255)</f>
        <v>0</v>
      </c>
      <c r="AA248" s="80"/>
      <c r="AB248" s="99"/>
      <c r="AC248" s="99"/>
      <c r="AD248" s="87"/>
      <c r="AE248" s="86"/>
      <c r="AF248" s="99"/>
      <c r="AG248" s="99"/>
      <c r="AH248" s="87"/>
      <c r="AI248" s="86"/>
      <c r="AJ248" s="99"/>
      <c r="AK248" s="99"/>
      <c r="AL248" s="87"/>
      <c r="AM248" s="86"/>
      <c r="AN248" s="99"/>
      <c r="AO248" s="99"/>
      <c r="AP248" s="87"/>
      <c r="AQ248" s="86"/>
      <c r="AR248" s="99"/>
      <c r="AS248" s="99"/>
      <c r="AT248" s="87"/>
      <c r="AU248" s="86"/>
      <c r="AV248" s="99"/>
      <c r="AW248" s="99"/>
      <c r="AX248" s="87"/>
      <c r="AY248" s="86"/>
      <c r="AZ248" s="99"/>
      <c r="BA248" s="99"/>
      <c r="BB248" s="87"/>
      <c r="BC248" s="86"/>
      <c r="BD248" s="99"/>
      <c r="BE248" s="99"/>
      <c r="BF248" s="87"/>
      <c r="BG248" s="86"/>
      <c r="BH248" s="99"/>
      <c r="BI248" s="99"/>
      <c r="BJ248" s="87"/>
    </row>
    <row r="249" spans="2:62" x14ac:dyDescent="0.45">
      <c r="B249" s="31" t="s">
        <v>239</v>
      </c>
      <c r="C249" s="24"/>
      <c r="D249" s="23"/>
      <c r="E249" s="23"/>
      <c r="F249" s="25"/>
      <c r="G249" s="23"/>
      <c r="H249" s="23"/>
      <c r="I249" s="23"/>
      <c r="J249" s="23"/>
      <c r="K249" s="88">
        <v>36</v>
      </c>
      <c r="L249" s="81">
        <v>25</v>
      </c>
      <c r="M249" s="81">
        <v>82</v>
      </c>
      <c r="N249" s="89">
        <v>28</v>
      </c>
      <c r="O249" s="81">
        <v>51</v>
      </c>
      <c r="P249" s="81">
        <v>17</v>
      </c>
      <c r="Q249" s="81">
        <v>40</v>
      </c>
      <c r="R249" s="81">
        <v>21</v>
      </c>
      <c r="S249" s="24">
        <v>7</v>
      </c>
      <c r="T249" s="102">
        <v>0</v>
      </c>
      <c r="U249" s="102">
        <v>0</v>
      </c>
      <c r="V249" s="23">
        <v>2</v>
      </c>
      <c r="W249" s="88">
        <v>6</v>
      </c>
      <c r="X249" s="81"/>
      <c r="Y249" s="81"/>
      <c r="Z249" s="89"/>
      <c r="AA249" s="23"/>
      <c r="AB249" s="102"/>
      <c r="AC249" s="102"/>
      <c r="AD249" s="25"/>
      <c r="AE249" s="24"/>
      <c r="AF249" s="102"/>
      <c r="AG249" s="102"/>
      <c r="AH249" s="25"/>
      <c r="AI249" s="24"/>
      <c r="AJ249" s="102"/>
      <c r="AK249" s="102"/>
      <c r="AL249" s="25"/>
      <c r="AM249" s="24"/>
      <c r="AN249" s="102"/>
      <c r="AO249" s="102"/>
      <c r="AP249" s="25"/>
      <c r="AQ249" s="24"/>
      <c r="AR249" s="102"/>
      <c r="AS249" s="102"/>
      <c r="AT249" s="25"/>
      <c r="AU249" s="24"/>
      <c r="AV249" s="102"/>
      <c r="AW249" s="102"/>
      <c r="AX249" s="25"/>
      <c r="AY249" s="24"/>
      <c r="AZ249" s="102"/>
      <c r="BA249" s="102"/>
      <c r="BB249" s="25"/>
      <c r="BC249" s="24"/>
      <c r="BD249" s="102"/>
      <c r="BE249" s="102"/>
      <c r="BF249" s="25"/>
      <c r="BG249" s="24"/>
      <c r="BH249" s="102"/>
      <c r="BI249" s="102"/>
      <c r="BJ249" s="25"/>
    </row>
    <row r="250" spans="2:62" x14ac:dyDescent="0.45">
      <c r="B250" s="31" t="s">
        <v>240</v>
      </c>
      <c r="C250" s="24"/>
      <c r="D250" s="23"/>
      <c r="E250" s="23"/>
      <c r="F250" s="25"/>
      <c r="G250" s="23"/>
      <c r="H250" s="23"/>
      <c r="I250" s="23"/>
      <c r="J250" s="23"/>
      <c r="K250" s="88">
        <v>30</v>
      </c>
      <c r="L250" s="81">
        <v>15</v>
      </c>
      <c r="M250" s="81">
        <v>61</v>
      </c>
      <c r="N250" s="89">
        <v>19</v>
      </c>
      <c r="O250" s="81">
        <v>35</v>
      </c>
      <c r="P250" s="81">
        <v>15</v>
      </c>
      <c r="Q250" s="81">
        <v>127</v>
      </c>
      <c r="R250" s="81">
        <v>12</v>
      </c>
      <c r="S250" s="24">
        <v>26</v>
      </c>
      <c r="T250" s="102">
        <v>0</v>
      </c>
      <c r="U250" s="102">
        <v>0</v>
      </c>
      <c r="V250" s="23">
        <v>8</v>
      </c>
      <c r="W250" s="88"/>
      <c r="X250" s="81"/>
      <c r="Y250" s="81"/>
      <c r="Z250" s="89"/>
      <c r="AA250" s="23"/>
      <c r="AB250" s="102"/>
      <c r="AC250" s="102"/>
      <c r="AD250" s="25"/>
      <c r="AE250" s="24"/>
      <c r="AF250" s="102"/>
      <c r="AG250" s="102"/>
      <c r="AH250" s="25"/>
      <c r="AI250" s="24"/>
      <c r="AJ250" s="102"/>
      <c r="AK250" s="102"/>
      <c r="AL250" s="25"/>
      <c r="AM250" s="24"/>
      <c r="AN250" s="102"/>
      <c r="AO250" s="102"/>
      <c r="AP250" s="25"/>
      <c r="AQ250" s="24"/>
      <c r="AR250" s="102"/>
      <c r="AS250" s="102"/>
      <c r="AT250" s="25"/>
      <c r="AU250" s="24"/>
      <c r="AV250" s="102"/>
      <c r="AW250" s="102"/>
      <c r="AX250" s="25"/>
      <c r="AY250" s="24"/>
      <c r="AZ250" s="102"/>
      <c r="BA250" s="102"/>
      <c r="BB250" s="25"/>
      <c r="BC250" s="24"/>
      <c r="BD250" s="102"/>
      <c r="BE250" s="102"/>
      <c r="BF250" s="25"/>
      <c r="BG250" s="24"/>
      <c r="BH250" s="102"/>
      <c r="BI250" s="102"/>
      <c r="BJ250" s="25"/>
    </row>
    <row r="251" spans="2:62" x14ac:dyDescent="0.45">
      <c r="B251" s="31" t="s">
        <v>241</v>
      </c>
      <c r="C251" s="24"/>
      <c r="D251" s="23"/>
      <c r="E251" s="23"/>
      <c r="F251" s="25"/>
      <c r="G251" s="23"/>
      <c r="H251" s="23"/>
      <c r="I251" s="23"/>
      <c r="J251" s="23"/>
      <c r="K251" s="88">
        <v>76</v>
      </c>
      <c r="L251" s="81">
        <v>40</v>
      </c>
      <c r="M251" s="81">
        <v>67</v>
      </c>
      <c r="N251" s="89">
        <v>31</v>
      </c>
      <c r="O251" s="81">
        <v>52</v>
      </c>
      <c r="P251" s="81">
        <v>31</v>
      </c>
      <c r="Q251" s="81">
        <v>54</v>
      </c>
      <c r="R251" s="81">
        <v>24</v>
      </c>
      <c r="S251" s="24">
        <v>37</v>
      </c>
      <c r="T251" s="102">
        <v>0</v>
      </c>
      <c r="U251" s="102">
        <v>0</v>
      </c>
      <c r="V251" s="23">
        <v>15</v>
      </c>
      <c r="W251" s="88">
        <v>4</v>
      </c>
      <c r="X251" s="81"/>
      <c r="Y251" s="81"/>
      <c r="Z251" s="89"/>
      <c r="AA251" s="23"/>
      <c r="AB251" s="102"/>
      <c r="AC251" s="102"/>
      <c r="AD251" s="25"/>
      <c r="AE251" s="24"/>
      <c r="AF251" s="102"/>
      <c r="AG251" s="102"/>
      <c r="AH251" s="25"/>
      <c r="AI251" s="24"/>
      <c r="AJ251" s="102"/>
      <c r="AK251" s="102"/>
      <c r="AL251" s="25"/>
      <c r="AM251" s="24"/>
      <c r="AN251" s="102"/>
      <c r="AO251" s="102"/>
      <c r="AP251" s="25"/>
      <c r="AQ251" s="24"/>
      <c r="AR251" s="102"/>
      <c r="AS251" s="102"/>
      <c r="AT251" s="25"/>
      <c r="AU251" s="24"/>
      <c r="AV251" s="102"/>
      <c r="AW251" s="102"/>
      <c r="AX251" s="25"/>
      <c r="AY251" s="24"/>
      <c r="AZ251" s="102"/>
      <c r="BA251" s="102"/>
      <c r="BB251" s="25"/>
      <c r="BC251" s="24"/>
      <c r="BD251" s="102"/>
      <c r="BE251" s="102"/>
      <c r="BF251" s="25"/>
      <c r="BG251" s="24"/>
      <c r="BH251" s="102"/>
      <c r="BI251" s="102"/>
      <c r="BJ251" s="25"/>
    </row>
    <row r="252" spans="2:62" x14ac:dyDescent="0.45">
      <c r="B252" s="31" t="s">
        <v>242</v>
      </c>
      <c r="C252" s="24"/>
      <c r="D252" s="23"/>
      <c r="E252" s="23"/>
      <c r="F252" s="25"/>
      <c r="G252" s="23"/>
      <c r="H252" s="23"/>
      <c r="I252" s="23"/>
      <c r="J252" s="23"/>
      <c r="K252" s="88">
        <v>296</v>
      </c>
      <c r="L252" s="81">
        <v>446</v>
      </c>
      <c r="M252" s="81">
        <v>411</v>
      </c>
      <c r="N252" s="89">
        <v>171</v>
      </c>
      <c r="O252" s="81">
        <v>423</v>
      </c>
      <c r="P252" s="81">
        <v>122</v>
      </c>
      <c r="Q252" s="81">
        <v>238</v>
      </c>
      <c r="R252" s="81">
        <v>258</v>
      </c>
      <c r="S252" s="24">
        <v>166</v>
      </c>
      <c r="T252" s="102">
        <v>0</v>
      </c>
      <c r="U252" s="102">
        <v>0</v>
      </c>
      <c r="V252" s="23">
        <v>14</v>
      </c>
      <c r="W252" s="88">
        <v>36</v>
      </c>
      <c r="X252" s="81"/>
      <c r="Y252" s="81"/>
      <c r="Z252" s="89"/>
      <c r="AA252" s="23"/>
      <c r="AB252" s="102"/>
      <c r="AC252" s="102"/>
      <c r="AD252" s="25"/>
      <c r="AE252" s="24"/>
      <c r="AF252" s="102"/>
      <c r="AG252" s="102"/>
      <c r="AH252" s="25"/>
      <c r="AI252" s="24"/>
      <c r="AJ252" s="102"/>
      <c r="AK252" s="102"/>
      <c r="AL252" s="25"/>
      <c r="AM252" s="24"/>
      <c r="AN252" s="102"/>
      <c r="AO252" s="102"/>
      <c r="AP252" s="25"/>
      <c r="AQ252" s="24"/>
      <c r="AR252" s="102"/>
      <c r="AS252" s="102"/>
      <c r="AT252" s="25"/>
      <c r="AU252" s="24"/>
      <c r="AV252" s="102"/>
      <c r="AW252" s="102"/>
      <c r="AX252" s="25"/>
      <c r="AY252" s="24"/>
      <c r="AZ252" s="102"/>
      <c r="BA252" s="102"/>
      <c r="BB252" s="25"/>
      <c r="BC252" s="24"/>
      <c r="BD252" s="102"/>
      <c r="BE252" s="102"/>
      <c r="BF252" s="25"/>
      <c r="BG252" s="24"/>
      <c r="BH252" s="102"/>
      <c r="BI252" s="102"/>
      <c r="BJ252" s="25"/>
    </row>
    <row r="253" spans="2:62" x14ac:dyDescent="0.45">
      <c r="B253" s="31" t="s">
        <v>243</v>
      </c>
      <c r="C253" s="24"/>
      <c r="D253" s="23"/>
      <c r="E253" s="23"/>
      <c r="F253" s="25"/>
      <c r="G253" s="23"/>
      <c r="H253" s="23"/>
      <c r="I253" s="23"/>
      <c r="J253" s="23"/>
      <c r="K253" s="97">
        <v>0</v>
      </c>
      <c r="L253" s="98">
        <v>0</v>
      </c>
      <c r="M253" s="98">
        <v>0</v>
      </c>
      <c r="N253" s="133">
        <v>0</v>
      </c>
      <c r="O253" s="98">
        <v>0</v>
      </c>
      <c r="P253" s="98">
        <v>0</v>
      </c>
      <c r="Q253" s="98">
        <v>0</v>
      </c>
      <c r="R253" s="81">
        <v>2</v>
      </c>
      <c r="S253" s="24">
        <v>0</v>
      </c>
      <c r="T253" s="102">
        <v>0</v>
      </c>
      <c r="U253" s="102">
        <v>0</v>
      </c>
      <c r="V253" s="23"/>
      <c r="W253" s="88"/>
      <c r="X253" s="81"/>
      <c r="Y253" s="81"/>
      <c r="Z253" s="89"/>
      <c r="AA253" s="23"/>
      <c r="AB253" s="102"/>
      <c r="AC253" s="102"/>
      <c r="AD253" s="25"/>
      <c r="AE253" s="24"/>
      <c r="AF253" s="102"/>
      <c r="AG253" s="102"/>
      <c r="AH253" s="25"/>
      <c r="AI253" s="24"/>
      <c r="AJ253" s="102"/>
      <c r="AK253" s="102"/>
      <c r="AL253" s="25"/>
      <c r="AM253" s="24"/>
      <c r="AN253" s="102"/>
      <c r="AO253" s="102"/>
      <c r="AP253" s="25"/>
      <c r="AQ253" s="24"/>
      <c r="AR253" s="102"/>
      <c r="AS253" s="102"/>
      <c r="AT253" s="25"/>
      <c r="AU253" s="24"/>
      <c r="AV253" s="102"/>
      <c r="AW253" s="102"/>
      <c r="AX253" s="25"/>
      <c r="AY253" s="24"/>
      <c r="AZ253" s="102"/>
      <c r="BA253" s="102"/>
      <c r="BB253" s="25"/>
      <c r="BC253" s="24"/>
      <c r="BD253" s="102"/>
      <c r="BE253" s="102"/>
      <c r="BF253" s="25"/>
      <c r="BG253" s="24"/>
      <c r="BH253" s="102"/>
      <c r="BI253" s="102"/>
      <c r="BJ253" s="25"/>
    </row>
    <row r="254" spans="2:62" x14ac:dyDescent="0.45">
      <c r="B254" s="31" t="s">
        <v>244</v>
      </c>
      <c r="C254" s="24"/>
      <c r="D254" s="23"/>
      <c r="E254" s="23"/>
      <c r="F254" s="25"/>
      <c r="G254" s="23"/>
      <c r="H254" s="23"/>
      <c r="I254" s="23"/>
      <c r="J254" s="23"/>
      <c r="K254" s="88">
        <v>135</v>
      </c>
      <c r="L254" s="81">
        <v>88</v>
      </c>
      <c r="M254" s="81">
        <v>128</v>
      </c>
      <c r="N254" s="89">
        <v>87</v>
      </c>
      <c r="O254" s="81">
        <v>134</v>
      </c>
      <c r="P254" s="81">
        <v>87</v>
      </c>
      <c r="Q254" s="81">
        <v>99</v>
      </c>
      <c r="R254" s="81">
        <v>101</v>
      </c>
      <c r="S254" s="24">
        <v>106</v>
      </c>
      <c r="T254" s="102">
        <v>0</v>
      </c>
      <c r="U254" s="102">
        <v>0</v>
      </c>
      <c r="V254" s="23">
        <v>9</v>
      </c>
      <c r="W254" s="88">
        <v>13</v>
      </c>
      <c r="X254" s="81"/>
      <c r="Y254" s="81"/>
      <c r="Z254" s="89"/>
      <c r="AA254" s="23"/>
      <c r="AB254" s="102"/>
      <c r="AC254" s="102"/>
      <c r="AD254" s="25"/>
      <c r="AE254" s="24"/>
      <c r="AF254" s="102"/>
      <c r="AG254" s="102"/>
      <c r="AH254" s="25"/>
      <c r="AI254" s="24"/>
      <c r="AJ254" s="102"/>
      <c r="AK254" s="102"/>
      <c r="AL254" s="25"/>
      <c r="AM254" s="24"/>
      <c r="AN254" s="102"/>
      <c r="AO254" s="102"/>
      <c r="AP254" s="25"/>
      <c r="AQ254" s="24"/>
      <c r="AR254" s="102"/>
      <c r="AS254" s="102"/>
      <c r="AT254" s="25"/>
      <c r="AU254" s="24"/>
      <c r="AV254" s="102"/>
      <c r="AW254" s="102"/>
      <c r="AX254" s="25"/>
      <c r="AY254" s="24"/>
      <c r="AZ254" s="102"/>
      <c r="BA254" s="102"/>
      <c r="BB254" s="25"/>
      <c r="BC254" s="24"/>
      <c r="BD254" s="102"/>
      <c r="BE254" s="102"/>
      <c r="BF254" s="25"/>
      <c r="BG254" s="24"/>
      <c r="BH254" s="102"/>
      <c r="BI254" s="102"/>
      <c r="BJ254" s="25"/>
    </row>
    <row r="255" spans="2:62" x14ac:dyDescent="0.45">
      <c r="B255" s="31" t="s">
        <v>245</v>
      </c>
      <c r="C255" s="24"/>
      <c r="D255" s="23"/>
      <c r="E255" s="23"/>
      <c r="F255" s="25"/>
      <c r="G255" s="23"/>
      <c r="H255" s="23"/>
      <c r="I255" s="23"/>
      <c r="J255" s="23"/>
      <c r="K255" s="88">
        <v>23</v>
      </c>
      <c r="L255" s="81">
        <v>4</v>
      </c>
      <c r="M255" s="81">
        <v>36</v>
      </c>
      <c r="N255" s="89">
        <v>13</v>
      </c>
      <c r="O255" s="81">
        <v>41</v>
      </c>
      <c r="P255" s="81">
        <v>10</v>
      </c>
      <c r="Q255" s="81">
        <v>24</v>
      </c>
      <c r="R255" s="81">
        <v>14</v>
      </c>
      <c r="S255" s="24">
        <v>8</v>
      </c>
      <c r="T255" s="102">
        <v>0</v>
      </c>
      <c r="U255" s="102">
        <v>0</v>
      </c>
      <c r="V255" s="23">
        <v>2</v>
      </c>
      <c r="W255" s="88">
        <v>9</v>
      </c>
      <c r="X255" s="81"/>
      <c r="Y255" s="81"/>
      <c r="Z255" s="89"/>
      <c r="AA255" s="23"/>
      <c r="AB255" s="102"/>
      <c r="AC255" s="102"/>
      <c r="AD255" s="25"/>
      <c r="AE255" s="24"/>
      <c r="AF255" s="102"/>
      <c r="AG255" s="102"/>
      <c r="AH255" s="25"/>
      <c r="AI255" s="24"/>
      <c r="AJ255" s="102"/>
      <c r="AK255" s="102"/>
      <c r="AL255" s="25"/>
      <c r="AM255" s="24"/>
      <c r="AN255" s="102"/>
      <c r="AO255" s="102"/>
      <c r="AP255" s="25"/>
      <c r="AQ255" s="24"/>
      <c r="AR255" s="102"/>
      <c r="AS255" s="102"/>
      <c r="AT255" s="25"/>
      <c r="AU255" s="24"/>
      <c r="AV255" s="102"/>
      <c r="AW255" s="102"/>
      <c r="AX255" s="25"/>
      <c r="AY255" s="24"/>
      <c r="AZ255" s="102"/>
      <c r="BA255" s="102"/>
      <c r="BB255" s="25"/>
      <c r="BC255" s="24"/>
      <c r="BD255" s="102"/>
      <c r="BE255" s="102"/>
      <c r="BF255" s="25"/>
      <c r="BG255" s="24"/>
      <c r="BH255" s="102"/>
      <c r="BI255" s="102"/>
      <c r="BJ255" s="25"/>
    </row>
    <row r="256" spans="2:62" x14ac:dyDescent="0.45">
      <c r="B256" s="31"/>
      <c r="C256" s="24"/>
      <c r="D256" s="23"/>
      <c r="E256" s="23"/>
      <c r="F256" s="25"/>
      <c r="G256" s="23"/>
      <c r="H256" s="23"/>
      <c r="I256" s="23"/>
      <c r="J256" s="23"/>
      <c r="K256" s="88"/>
      <c r="L256" s="81"/>
      <c r="M256" s="81"/>
      <c r="N256" s="89"/>
      <c r="O256" s="81"/>
      <c r="P256" s="81"/>
      <c r="Q256" s="81"/>
      <c r="R256" s="81"/>
      <c r="S256" s="24"/>
      <c r="T256" s="102"/>
      <c r="U256" s="102"/>
      <c r="V256" s="23"/>
      <c r="W256" s="88"/>
      <c r="X256" s="81"/>
      <c r="Y256" s="81"/>
      <c r="Z256" s="89"/>
      <c r="AA256" s="23"/>
      <c r="AB256" s="102"/>
      <c r="AC256" s="102"/>
      <c r="AD256" s="25"/>
      <c r="AE256" s="24"/>
      <c r="AF256" s="102"/>
      <c r="AG256" s="102"/>
      <c r="AH256" s="25"/>
      <c r="AI256" s="24"/>
      <c r="AJ256" s="102"/>
      <c r="AK256" s="102"/>
      <c r="AL256" s="25"/>
      <c r="AM256" s="24"/>
      <c r="AN256" s="102"/>
      <c r="AO256" s="102"/>
      <c r="AP256" s="25"/>
      <c r="AQ256" s="24"/>
      <c r="AR256" s="102"/>
      <c r="AS256" s="102"/>
      <c r="AT256" s="25"/>
      <c r="AU256" s="24"/>
      <c r="AV256" s="102"/>
      <c r="AW256" s="102"/>
      <c r="AX256" s="25"/>
      <c r="AY256" s="24"/>
      <c r="AZ256" s="102"/>
      <c r="BA256" s="102"/>
      <c r="BB256" s="25"/>
      <c r="BC256" s="24"/>
      <c r="BD256" s="102"/>
      <c r="BE256" s="102"/>
      <c r="BF256" s="25"/>
      <c r="BG256" s="24"/>
      <c r="BH256" s="102"/>
      <c r="BI256" s="102"/>
      <c r="BJ256" s="25"/>
    </row>
    <row r="257" spans="2:62" s="7" customFormat="1" x14ac:dyDescent="0.45">
      <c r="B257" s="26" t="s">
        <v>89</v>
      </c>
      <c r="C257" s="20"/>
      <c r="D257" s="19"/>
      <c r="E257" s="19"/>
      <c r="F257" s="21"/>
      <c r="G257" s="19"/>
      <c r="H257" s="19"/>
      <c r="I257" s="19"/>
      <c r="J257" s="19"/>
      <c r="K257" s="86">
        <f>SUM(K258:K272)</f>
        <v>176</v>
      </c>
      <c r="L257" s="80">
        <f t="shared" ref="L257" si="167">SUM(L258:L272)</f>
        <v>112</v>
      </c>
      <c r="M257" s="80">
        <f t="shared" ref="M257" si="168">SUM(M258:M272)</f>
        <v>109</v>
      </c>
      <c r="N257" s="87">
        <f t="shared" ref="N257" si="169">SUM(N258:N272)</f>
        <v>69</v>
      </c>
      <c r="O257" s="80">
        <f>SUM(O258:O272)</f>
        <v>108</v>
      </c>
      <c r="P257" s="80">
        <f t="shared" ref="P257:T257" si="170">SUM(P258:P272)</f>
        <v>133</v>
      </c>
      <c r="Q257" s="80">
        <f t="shared" si="170"/>
        <v>189</v>
      </c>
      <c r="R257" s="80">
        <f t="shared" si="170"/>
        <v>156</v>
      </c>
      <c r="S257" s="86">
        <f>SUM(S258:S272)</f>
        <v>182</v>
      </c>
      <c r="T257" s="99">
        <f t="shared" si="170"/>
        <v>0</v>
      </c>
      <c r="U257" s="99">
        <f t="shared" ref="U257" si="171">SUM(U258:U272)</f>
        <v>0</v>
      </c>
      <c r="V257" s="80">
        <f>SUM(V258:V272)</f>
        <v>18</v>
      </c>
      <c r="W257" s="86">
        <f>SUM(W258:W272)</f>
        <v>81</v>
      </c>
      <c r="X257" s="80">
        <f t="shared" ref="X257:Y257" si="172">SUM(X258:X272)</f>
        <v>0</v>
      </c>
      <c r="Y257" s="80">
        <f t="shared" si="172"/>
        <v>0</v>
      </c>
      <c r="Z257" s="87">
        <f>SUM(Z258:Z272)</f>
        <v>0</v>
      </c>
      <c r="AA257" s="80"/>
      <c r="AB257" s="99"/>
      <c r="AC257" s="99"/>
      <c r="AD257" s="87"/>
      <c r="AE257" s="86"/>
      <c r="AF257" s="99"/>
      <c r="AG257" s="99"/>
      <c r="AH257" s="87"/>
      <c r="AI257" s="86"/>
      <c r="AJ257" s="99"/>
      <c r="AK257" s="99"/>
      <c r="AL257" s="87"/>
      <c r="AM257" s="86"/>
      <c r="AN257" s="99"/>
      <c r="AO257" s="99"/>
      <c r="AP257" s="87"/>
      <c r="AQ257" s="86"/>
      <c r="AR257" s="99"/>
      <c r="AS257" s="99"/>
      <c r="AT257" s="87"/>
      <c r="AU257" s="86"/>
      <c r="AV257" s="99"/>
      <c r="AW257" s="99"/>
      <c r="AX257" s="87"/>
      <c r="AY257" s="86"/>
      <c r="AZ257" s="99"/>
      <c r="BA257" s="99"/>
      <c r="BB257" s="87"/>
      <c r="BC257" s="86"/>
      <c r="BD257" s="99"/>
      <c r="BE257" s="99"/>
      <c r="BF257" s="87"/>
      <c r="BG257" s="86"/>
      <c r="BH257" s="99"/>
      <c r="BI257" s="99"/>
      <c r="BJ257" s="87"/>
    </row>
    <row r="258" spans="2:62" x14ac:dyDescent="0.45">
      <c r="B258" s="31" t="s">
        <v>246</v>
      </c>
      <c r="C258" s="24"/>
      <c r="D258" s="23"/>
      <c r="E258" s="23"/>
      <c r="F258" s="25"/>
      <c r="G258" s="23"/>
      <c r="H258" s="23"/>
      <c r="I258" s="23"/>
      <c r="J258" s="23"/>
      <c r="K258" s="97">
        <v>8</v>
      </c>
      <c r="L258" s="98">
        <v>0</v>
      </c>
      <c r="M258" s="98">
        <v>10</v>
      </c>
      <c r="N258" s="133">
        <v>0</v>
      </c>
      <c r="O258" s="98">
        <v>1</v>
      </c>
      <c r="P258" s="98">
        <v>6</v>
      </c>
      <c r="Q258" s="98">
        <v>9</v>
      </c>
      <c r="R258" s="98">
        <v>12</v>
      </c>
      <c r="S258" s="24">
        <v>7</v>
      </c>
      <c r="T258" s="102">
        <v>0</v>
      </c>
      <c r="U258" s="102">
        <v>0</v>
      </c>
      <c r="V258" s="23">
        <v>4</v>
      </c>
      <c r="W258" s="88">
        <v>59</v>
      </c>
      <c r="X258" s="81"/>
      <c r="Y258" s="81"/>
      <c r="Z258" s="89"/>
      <c r="AA258" s="23"/>
      <c r="AB258" s="102"/>
      <c r="AC258" s="102"/>
      <c r="AD258" s="25"/>
      <c r="AE258" s="24"/>
      <c r="AF258" s="102"/>
      <c r="AG258" s="102"/>
      <c r="AH258" s="25"/>
      <c r="AI258" s="24"/>
      <c r="AJ258" s="102"/>
      <c r="AK258" s="102"/>
      <c r="AL258" s="25"/>
      <c r="AM258" s="24"/>
      <c r="AN258" s="102"/>
      <c r="AO258" s="102"/>
      <c r="AP258" s="25"/>
      <c r="AQ258" s="24"/>
      <c r="AR258" s="102"/>
      <c r="AS258" s="102"/>
      <c r="AT258" s="25"/>
      <c r="AU258" s="24"/>
      <c r="AV258" s="102"/>
      <c r="AW258" s="102"/>
      <c r="AX258" s="25"/>
      <c r="AY258" s="24"/>
      <c r="AZ258" s="102"/>
      <c r="BA258" s="102"/>
      <c r="BB258" s="25"/>
      <c r="BC258" s="24"/>
      <c r="BD258" s="102"/>
      <c r="BE258" s="102"/>
      <c r="BF258" s="25"/>
      <c r="BG258" s="24"/>
      <c r="BH258" s="102"/>
      <c r="BI258" s="102"/>
      <c r="BJ258" s="25"/>
    </row>
    <row r="259" spans="2:62" x14ac:dyDescent="0.45">
      <c r="B259" s="31" t="s">
        <v>247</v>
      </c>
      <c r="C259" s="24"/>
      <c r="D259" s="23"/>
      <c r="E259" s="23"/>
      <c r="F259" s="25"/>
      <c r="G259" s="23"/>
      <c r="H259" s="23"/>
      <c r="I259" s="23"/>
      <c r="J259" s="23"/>
      <c r="K259" s="97">
        <v>0</v>
      </c>
      <c r="L259" s="98">
        <v>0</v>
      </c>
      <c r="M259" s="98">
        <v>0</v>
      </c>
      <c r="N259" s="133">
        <v>0</v>
      </c>
      <c r="O259" s="98">
        <v>1</v>
      </c>
      <c r="P259" s="98">
        <v>0</v>
      </c>
      <c r="Q259" s="98">
        <v>3</v>
      </c>
      <c r="R259" s="98">
        <v>1</v>
      </c>
      <c r="S259" s="24">
        <v>10</v>
      </c>
      <c r="T259" s="102">
        <v>0</v>
      </c>
      <c r="U259" s="102">
        <v>0</v>
      </c>
      <c r="V259" s="23"/>
      <c r="W259" s="88"/>
      <c r="X259" s="81"/>
      <c r="Y259" s="81"/>
      <c r="Z259" s="89"/>
      <c r="AA259" s="23"/>
      <c r="AB259" s="102"/>
      <c r="AC259" s="102"/>
      <c r="AD259" s="25"/>
      <c r="AE259" s="24"/>
      <c r="AF259" s="102"/>
      <c r="AG259" s="102"/>
      <c r="AH259" s="25"/>
      <c r="AI259" s="24"/>
      <c r="AJ259" s="102"/>
      <c r="AK259" s="102"/>
      <c r="AL259" s="25"/>
      <c r="AM259" s="24"/>
      <c r="AN259" s="102"/>
      <c r="AO259" s="102"/>
      <c r="AP259" s="25"/>
      <c r="AQ259" s="24"/>
      <c r="AR259" s="102"/>
      <c r="AS259" s="102"/>
      <c r="AT259" s="25"/>
      <c r="AU259" s="24"/>
      <c r="AV259" s="102"/>
      <c r="AW259" s="102"/>
      <c r="AX259" s="25"/>
      <c r="AY259" s="24"/>
      <c r="AZ259" s="102"/>
      <c r="BA259" s="102"/>
      <c r="BB259" s="25"/>
      <c r="BC259" s="24"/>
      <c r="BD259" s="102"/>
      <c r="BE259" s="102"/>
      <c r="BF259" s="25"/>
      <c r="BG259" s="24"/>
      <c r="BH259" s="102"/>
      <c r="BI259" s="102"/>
      <c r="BJ259" s="25"/>
    </row>
    <row r="260" spans="2:62" x14ac:dyDescent="0.45">
      <c r="B260" s="31" t="s">
        <v>248</v>
      </c>
      <c r="C260" s="24"/>
      <c r="D260" s="23"/>
      <c r="E260" s="23"/>
      <c r="F260" s="25"/>
      <c r="G260" s="23"/>
      <c r="H260" s="23"/>
      <c r="I260" s="23"/>
      <c r="J260" s="23"/>
      <c r="K260" s="97">
        <v>22</v>
      </c>
      <c r="L260" s="98">
        <v>12</v>
      </c>
      <c r="M260" s="98">
        <v>18</v>
      </c>
      <c r="N260" s="133">
        <v>18</v>
      </c>
      <c r="O260" s="98">
        <v>16</v>
      </c>
      <c r="P260" s="98">
        <v>15</v>
      </c>
      <c r="Q260" s="98">
        <v>17</v>
      </c>
      <c r="R260" s="98">
        <v>27</v>
      </c>
      <c r="S260" s="24">
        <v>79</v>
      </c>
      <c r="T260" s="102">
        <v>0</v>
      </c>
      <c r="U260" s="102">
        <v>0</v>
      </c>
      <c r="V260" s="23">
        <v>1</v>
      </c>
      <c r="W260" s="88">
        <v>7</v>
      </c>
      <c r="X260" s="81"/>
      <c r="Y260" s="81"/>
      <c r="Z260" s="89"/>
      <c r="AA260" s="23"/>
      <c r="AB260" s="102"/>
      <c r="AC260" s="102"/>
      <c r="AD260" s="25"/>
      <c r="AE260" s="24"/>
      <c r="AF260" s="102"/>
      <c r="AG260" s="102"/>
      <c r="AH260" s="25"/>
      <c r="AI260" s="24"/>
      <c r="AJ260" s="102"/>
      <c r="AK260" s="102"/>
      <c r="AL260" s="25"/>
      <c r="AM260" s="24"/>
      <c r="AN260" s="102"/>
      <c r="AO260" s="102"/>
      <c r="AP260" s="25"/>
      <c r="AQ260" s="24"/>
      <c r="AR260" s="102"/>
      <c r="AS260" s="102"/>
      <c r="AT260" s="25"/>
      <c r="AU260" s="24"/>
      <c r="AV260" s="102"/>
      <c r="AW260" s="102"/>
      <c r="AX260" s="25"/>
      <c r="AY260" s="24"/>
      <c r="AZ260" s="102"/>
      <c r="BA260" s="102"/>
      <c r="BB260" s="25"/>
      <c r="BC260" s="24"/>
      <c r="BD260" s="102"/>
      <c r="BE260" s="102"/>
      <c r="BF260" s="25"/>
      <c r="BG260" s="24"/>
      <c r="BH260" s="102"/>
      <c r="BI260" s="102"/>
      <c r="BJ260" s="25"/>
    </row>
    <row r="261" spans="2:62" x14ac:dyDescent="0.45">
      <c r="B261" s="31" t="s">
        <v>249</v>
      </c>
      <c r="C261" s="24"/>
      <c r="D261" s="23"/>
      <c r="E261" s="23"/>
      <c r="F261" s="25"/>
      <c r="G261" s="23"/>
      <c r="H261" s="23"/>
      <c r="I261" s="23"/>
      <c r="J261" s="23"/>
      <c r="K261" s="97">
        <v>0</v>
      </c>
      <c r="L261" s="98">
        <v>4</v>
      </c>
      <c r="M261" s="98">
        <v>0</v>
      </c>
      <c r="N261" s="133">
        <v>1</v>
      </c>
      <c r="O261" s="98">
        <v>4</v>
      </c>
      <c r="P261" s="98">
        <v>4</v>
      </c>
      <c r="Q261" s="98">
        <v>2</v>
      </c>
      <c r="R261" s="98">
        <v>3</v>
      </c>
      <c r="S261" s="24">
        <v>3</v>
      </c>
      <c r="T261" s="102">
        <v>0</v>
      </c>
      <c r="U261" s="102">
        <v>0</v>
      </c>
      <c r="V261" s="23"/>
      <c r="W261" s="88"/>
      <c r="X261" s="81"/>
      <c r="Y261" s="81"/>
      <c r="Z261" s="89"/>
      <c r="AA261" s="23"/>
      <c r="AB261" s="102"/>
      <c r="AC261" s="102"/>
      <c r="AD261" s="25"/>
      <c r="AE261" s="24"/>
      <c r="AF261" s="102"/>
      <c r="AG261" s="102"/>
      <c r="AH261" s="25"/>
      <c r="AI261" s="24"/>
      <c r="AJ261" s="102"/>
      <c r="AK261" s="102"/>
      <c r="AL261" s="25"/>
      <c r="AM261" s="24"/>
      <c r="AN261" s="102"/>
      <c r="AO261" s="102"/>
      <c r="AP261" s="25"/>
      <c r="AQ261" s="24"/>
      <c r="AR261" s="102"/>
      <c r="AS261" s="102"/>
      <c r="AT261" s="25"/>
      <c r="AU261" s="24"/>
      <c r="AV261" s="102"/>
      <c r="AW261" s="102"/>
      <c r="AX261" s="25"/>
      <c r="AY261" s="24"/>
      <c r="AZ261" s="102"/>
      <c r="BA261" s="102"/>
      <c r="BB261" s="25"/>
      <c r="BC261" s="24"/>
      <c r="BD261" s="102"/>
      <c r="BE261" s="102"/>
      <c r="BF261" s="25"/>
      <c r="BG261" s="24"/>
      <c r="BH261" s="102"/>
      <c r="BI261" s="102"/>
      <c r="BJ261" s="25"/>
    </row>
    <row r="262" spans="2:62" x14ac:dyDescent="0.45">
      <c r="B262" s="31" t="s">
        <v>250</v>
      </c>
      <c r="C262" s="24"/>
      <c r="D262" s="23"/>
      <c r="E262" s="23"/>
      <c r="F262" s="25"/>
      <c r="G262" s="23"/>
      <c r="H262" s="23"/>
      <c r="I262" s="23"/>
      <c r="J262" s="23"/>
      <c r="K262" s="97">
        <v>0</v>
      </c>
      <c r="L262" s="98">
        <v>0</v>
      </c>
      <c r="M262" s="98">
        <v>0</v>
      </c>
      <c r="N262" s="133">
        <v>0</v>
      </c>
      <c r="O262" s="98">
        <v>0</v>
      </c>
      <c r="P262" s="98">
        <v>4</v>
      </c>
      <c r="Q262" s="98">
        <v>2</v>
      </c>
      <c r="R262" s="98">
        <v>0</v>
      </c>
      <c r="S262" s="24">
        <v>3</v>
      </c>
      <c r="T262" s="102">
        <v>0</v>
      </c>
      <c r="U262" s="102">
        <v>0</v>
      </c>
      <c r="V262" s="23">
        <v>2</v>
      </c>
      <c r="W262" s="88">
        <v>2</v>
      </c>
      <c r="X262" s="81"/>
      <c r="Y262" s="81"/>
      <c r="Z262" s="89"/>
      <c r="AA262" s="23"/>
      <c r="AB262" s="102"/>
      <c r="AC262" s="102"/>
      <c r="AD262" s="25"/>
      <c r="AE262" s="24"/>
      <c r="AF262" s="102"/>
      <c r="AG262" s="102"/>
      <c r="AH262" s="25"/>
      <c r="AI262" s="24"/>
      <c r="AJ262" s="102"/>
      <c r="AK262" s="102"/>
      <c r="AL262" s="25"/>
      <c r="AM262" s="24"/>
      <c r="AN262" s="102"/>
      <c r="AO262" s="102"/>
      <c r="AP262" s="25"/>
      <c r="AQ262" s="24"/>
      <c r="AR262" s="102"/>
      <c r="AS262" s="102"/>
      <c r="AT262" s="25"/>
      <c r="AU262" s="24"/>
      <c r="AV262" s="102"/>
      <c r="AW262" s="102"/>
      <c r="AX262" s="25"/>
      <c r="AY262" s="24"/>
      <c r="AZ262" s="102"/>
      <c r="BA262" s="102"/>
      <c r="BB262" s="25"/>
      <c r="BC262" s="24"/>
      <c r="BD262" s="102"/>
      <c r="BE262" s="102"/>
      <c r="BF262" s="25"/>
      <c r="BG262" s="24"/>
      <c r="BH262" s="102"/>
      <c r="BI262" s="102"/>
      <c r="BJ262" s="25"/>
    </row>
    <row r="263" spans="2:62" x14ac:dyDescent="0.45">
      <c r="B263" s="31" t="s">
        <v>251</v>
      </c>
      <c r="C263" s="24"/>
      <c r="D263" s="23"/>
      <c r="E263" s="23"/>
      <c r="F263" s="25"/>
      <c r="G263" s="23"/>
      <c r="H263" s="23"/>
      <c r="I263" s="23"/>
      <c r="J263" s="23"/>
      <c r="K263" s="97">
        <v>4</v>
      </c>
      <c r="L263" s="98">
        <v>0</v>
      </c>
      <c r="M263" s="98">
        <v>3</v>
      </c>
      <c r="N263" s="133">
        <v>7</v>
      </c>
      <c r="O263" s="98">
        <v>16</v>
      </c>
      <c r="P263" s="98">
        <v>2</v>
      </c>
      <c r="Q263" s="98">
        <v>0</v>
      </c>
      <c r="R263" s="98">
        <v>7</v>
      </c>
      <c r="S263" s="24">
        <v>0</v>
      </c>
      <c r="T263" s="102">
        <v>0</v>
      </c>
      <c r="U263" s="102">
        <v>0</v>
      </c>
      <c r="V263" s="23">
        <v>2</v>
      </c>
      <c r="W263" s="88"/>
      <c r="X263" s="81"/>
      <c r="Y263" s="81"/>
      <c r="Z263" s="89"/>
      <c r="AA263" s="23"/>
      <c r="AB263" s="102"/>
      <c r="AC263" s="102"/>
      <c r="AD263" s="25"/>
      <c r="AE263" s="24"/>
      <c r="AF263" s="102"/>
      <c r="AG263" s="102"/>
      <c r="AH263" s="25"/>
      <c r="AI263" s="24"/>
      <c r="AJ263" s="102"/>
      <c r="AK263" s="102"/>
      <c r="AL263" s="25"/>
      <c r="AM263" s="24"/>
      <c r="AN263" s="102"/>
      <c r="AO263" s="102"/>
      <c r="AP263" s="25"/>
      <c r="AQ263" s="24"/>
      <c r="AR263" s="102"/>
      <c r="AS263" s="102"/>
      <c r="AT263" s="25"/>
      <c r="AU263" s="24"/>
      <c r="AV263" s="102"/>
      <c r="AW263" s="102"/>
      <c r="AX263" s="25"/>
      <c r="AY263" s="24"/>
      <c r="AZ263" s="102"/>
      <c r="BA263" s="102"/>
      <c r="BB263" s="25"/>
      <c r="BC263" s="24"/>
      <c r="BD263" s="102"/>
      <c r="BE263" s="102"/>
      <c r="BF263" s="25"/>
      <c r="BG263" s="24"/>
      <c r="BH263" s="102"/>
      <c r="BI263" s="102"/>
      <c r="BJ263" s="25"/>
    </row>
    <row r="264" spans="2:62" x14ac:dyDescent="0.45">
      <c r="B264" s="31" t="s">
        <v>252</v>
      </c>
      <c r="C264" s="24"/>
      <c r="D264" s="23"/>
      <c r="E264" s="23"/>
      <c r="F264" s="25"/>
      <c r="G264" s="23"/>
      <c r="H264" s="23"/>
      <c r="I264" s="23"/>
      <c r="J264" s="23"/>
      <c r="K264" s="97">
        <v>23</v>
      </c>
      <c r="L264" s="98">
        <v>10</v>
      </c>
      <c r="M264" s="98">
        <v>6</v>
      </c>
      <c r="N264" s="133">
        <v>0</v>
      </c>
      <c r="O264" s="98">
        <v>4</v>
      </c>
      <c r="P264" s="98">
        <v>3</v>
      </c>
      <c r="Q264" s="98">
        <v>5</v>
      </c>
      <c r="R264" s="98">
        <v>5</v>
      </c>
      <c r="S264" s="24">
        <v>0</v>
      </c>
      <c r="T264" s="102">
        <v>0</v>
      </c>
      <c r="U264" s="102">
        <v>0</v>
      </c>
      <c r="V264" s="23"/>
      <c r="W264" s="88"/>
      <c r="X264" s="81"/>
      <c r="Y264" s="81"/>
      <c r="Z264" s="89"/>
      <c r="AA264" s="23"/>
      <c r="AB264" s="102"/>
      <c r="AC264" s="102"/>
      <c r="AD264" s="25"/>
      <c r="AE264" s="24"/>
      <c r="AF264" s="102"/>
      <c r="AG264" s="102"/>
      <c r="AH264" s="25"/>
      <c r="AI264" s="24"/>
      <c r="AJ264" s="102"/>
      <c r="AK264" s="102"/>
      <c r="AL264" s="25"/>
      <c r="AM264" s="24"/>
      <c r="AN264" s="102"/>
      <c r="AO264" s="102"/>
      <c r="AP264" s="25"/>
      <c r="AQ264" s="24"/>
      <c r="AR264" s="102"/>
      <c r="AS264" s="102"/>
      <c r="AT264" s="25"/>
      <c r="AU264" s="24"/>
      <c r="AV264" s="102"/>
      <c r="AW264" s="102"/>
      <c r="AX264" s="25"/>
      <c r="AY264" s="24"/>
      <c r="AZ264" s="102"/>
      <c r="BA264" s="102"/>
      <c r="BB264" s="25"/>
      <c r="BC264" s="24"/>
      <c r="BD264" s="102"/>
      <c r="BE264" s="102"/>
      <c r="BF264" s="25"/>
      <c r="BG264" s="24"/>
      <c r="BH264" s="102"/>
      <c r="BI264" s="102"/>
      <c r="BJ264" s="25"/>
    </row>
    <row r="265" spans="2:62" x14ac:dyDescent="0.45">
      <c r="B265" s="31" t="s">
        <v>12</v>
      </c>
      <c r="C265" s="24"/>
      <c r="D265" s="23"/>
      <c r="E265" s="23"/>
      <c r="F265" s="25"/>
      <c r="G265" s="23"/>
      <c r="H265" s="23"/>
      <c r="I265" s="23"/>
      <c r="J265" s="23"/>
      <c r="K265" s="97">
        <v>0</v>
      </c>
      <c r="L265" s="98">
        <v>12</v>
      </c>
      <c r="M265" s="98">
        <v>0</v>
      </c>
      <c r="N265" s="133">
        <v>0</v>
      </c>
      <c r="O265" s="98">
        <v>0</v>
      </c>
      <c r="P265" s="98">
        <v>0</v>
      </c>
      <c r="Q265" s="98">
        <v>0</v>
      </c>
      <c r="R265" s="98">
        <v>0</v>
      </c>
      <c r="S265" s="24">
        <v>0</v>
      </c>
      <c r="T265" s="102">
        <v>0</v>
      </c>
      <c r="U265" s="102">
        <v>0</v>
      </c>
      <c r="V265" s="23"/>
      <c r="W265" s="88"/>
      <c r="X265" s="81"/>
      <c r="Y265" s="81"/>
      <c r="Z265" s="89"/>
      <c r="AA265" s="23"/>
      <c r="AB265" s="102"/>
      <c r="AC265" s="102"/>
      <c r="AD265" s="25"/>
      <c r="AE265" s="24"/>
      <c r="AF265" s="102"/>
      <c r="AG265" s="102"/>
      <c r="AH265" s="25"/>
      <c r="AI265" s="24"/>
      <c r="AJ265" s="102"/>
      <c r="AK265" s="102"/>
      <c r="AL265" s="25"/>
      <c r="AM265" s="24"/>
      <c r="AN265" s="102"/>
      <c r="AO265" s="102"/>
      <c r="AP265" s="25"/>
      <c r="AQ265" s="24"/>
      <c r="AR265" s="102"/>
      <c r="AS265" s="102"/>
      <c r="AT265" s="25"/>
      <c r="AU265" s="24"/>
      <c r="AV265" s="102"/>
      <c r="AW265" s="102"/>
      <c r="AX265" s="25"/>
      <c r="AY265" s="24"/>
      <c r="AZ265" s="102"/>
      <c r="BA265" s="102"/>
      <c r="BB265" s="25"/>
      <c r="BC265" s="24"/>
      <c r="BD265" s="102"/>
      <c r="BE265" s="102"/>
      <c r="BF265" s="25"/>
      <c r="BG265" s="24"/>
      <c r="BH265" s="102"/>
      <c r="BI265" s="102"/>
      <c r="BJ265" s="25"/>
    </row>
    <row r="266" spans="2:62" x14ac:dyDescent="0.45">
      <c r="B266" s="31" t="s">
        <v>253</v>
      </c>
      <c r="C266" s="24"/>
      <c r="D266" s="23"/>
      <c r="E266" s="23"/>
      <c r="F266" s="25"/>
      <c r="G266" s="23"/>
      <c r="H266" s="23"/>
      <c r="I266" s="23"/>
      <c r="J266" s="23"/>
      <c r="K266" s="97">
        <v>3</v>
      </c>
      <c r="L266" s="98">
        <v>2</v>
      </c>
      <c r="M266" s="98">
        <v>0</v>
      </c>
      <c r="N266" s="133">
        <v>6</v>
      </c>
      <c r="O266" s="98">
        <v>0</v>
      </c>
      <c r="P266" s="98">
        <v>0</v>
      </c>
      <c r="Q266" s="98">
        <v>2</v>
      </c>
      <c r="R266" s="98">
        <v>0</v>
      </c>
      <c r="S266" s="24">
        <v>1</v>
      </c>
      <c r="T266" s="102">
        <v>0</v>
      </c>
      <c r="U266" s="102">
        <v>0</v>
      </c>
      <c r="V266" s="23"/>
      <c r="W266" s="88"/>
      <c r="X266" s="81"/>
      <c r="Y266" s="81"/>
      <c r="Z266" s="89"/>
      <c r="AA266" s="23"/>
      <c r="AB266" s="102"/>
      <c r="AC266" s="102"/>
      <c r="AD266" s="25"/>
      <c r="AE266" s="24"/>
      <c r="AF266" s="102"/>
      <c r="AG266" s="102"/>
      <c r="AH266" s="25"/>
      <c r="AI266" s="24"/>
      <c r="AJ266" s="102"/>
      <c r="AK266" s="102"/>
      <c r="AL266" s="25"/>
      <c r="AM266" s="24"/>
      <c r="AN266" s="102"/>
      <c r="AO266" s="102"/>
      <c r="AP266" s="25"/>
      <c r="AQ266" s="24"/>
      <c r="AR266" s="102"/>
      <c r="AS266" s="102"/>
      <c r="AT266" s="25"/>
      <c r="AU266" s="24"/>
      <c r="AV266" s="102"/>
      <c r="AW266" s="102"/>
      <c r="AX266" s="25"/>
      <c r="AY266" s="24"/>
      <c r="AZ266" s="102"/>
      <c r="BA266" s="102"/>
      <c r="BB266" s="25"/>
      <c r="BC266" s="24"/>
      <c r="BD266" s="102"/>
      <c r="BE266" s="102"/>
      <c r="BF266" s="25"/>
      <c r="BG266" s="24"/>
      <c r="BH266" s="102"/>
      <c r="BI266" s="102"/>
      <c r="BJ266" s="25"/>
    </row>
    <row r="267" spans="2:62" x14ac:dyDescent="0.45">
      <c r="B267" s="31" t="s">
        <v>282</v>
      </c>
      <c r="C267" s="24"/>
      <c r="D267" s="23"/>
      <c r="E267" s="23"/>
      <c r="F267" s="25"/>
      <c r="G267" s="23"/>
      <c r="H267" s="23"/>
      <c r="I267" s="23"/>
      <c r="J267" s="23"/>
      <c r="K267" s="97">
        <v>2</v>
      </c>
      <c r="L267" s="98">
        <v>0</v>
      </c>
      <c r="M267" s="98">
        <v>2</v>
      </c>
      <c r="N267" s="133">
        <v>0</v>
      </c>
      <c r="O267" s="98">
        <v>0</v>
      </c>
      <c r="P267" s="98">
        <v>0</v>
      </c>
      <c r="Q267" s="98">
        <v>0</v>
      </c>
      <c r="R267" s="98">
        <v>0</v>
      </c>
      <c r="S267" s="24">
        <v>2</v>
      </c>
      <c r="T267" s="102">
        <v>0</v>
      </c>
      <c r="U267" s="102">
        <v>0</v>
      </c>
      <c r="V267" s="23"/>
      <c r="W267" s="88"/>
      <c r="X267" s="81"/>
      <c r="Y267" s="81"/>
      <c r="Z267" s="89"/>
      <c r="AA267" s="23"/>
      <c r="AB267" s="102"/>
      <c r="AC267" s="102"/>
      <c r="AD267" s="25"/>
      <c r="AE267" s="24"/>
      <c r="AF267" s="102"/>
      <c r="AG267" s="102"/>
      <c r="AH267" s="25"/>
      <c r="AI267" s="24"/>
      <c r="AJ267" s="102"/>
      <c r="AK267" s="102"/>
      <c r="AL267" s="25"/>
      <c r="AM267" s="24"/>
      <c r="AN267" s="102"/>
      <c r="AO267" s="102"/>
      <c r="AP267" s="25"/>
      <c r="AQ267" s="24"/>
      <c r="AR267" s="102"/>
      <c r="AS267" s="102"/>
      <c r="AT267" s="25"/>
      <c r="AU267" s="24"/>
      <c r="AV267" s="102"/>
      <c r="AW267" s="102"/>
      <c r="AX267" s="25"/>
      <c r="AY267" s="24"/>
      <c r="AZ267" s="102"/>
      <c r="BA267" s="102"/>
      <c r="BB267" s="25"/>
      <c r="BC267" s="24"/>
      <c r="BD267" s="102"/>
      <c r="BE267" s="102"/>
      <c r="BF267" s="25"/>
      <c r="BG267" s="24"/>
      <c r="BH267" s="102"/>
      <c r="BI267" s="102"/>
      <c r="BJ267" s="25"/>
    </row>
    <row r="268" spans="2:62" x14ac:dyDescent="0.45">
      <c r="B268" s="31" t="s">
        <v>254</v>
      </c>
      <c r="C268" s="24"/>
      <c r="D268" s="23"/>
      <c r="E268" s="23"/>
      <c r="F268" s="25"/>
      <c r="G268" s="23"/>
      <c r="H268" s="23"/>
      <c r="I268" s="23"/>
      <c r="J268" s="23"/>
      <c r="K268" s="97">
        <v>20</v>
      </c>
      <c r="L268" s="98">
        <v>19</v>
      </c>
      <c r="M268" s="98">
        <v>27</v>
      </c>
      <c r="N268" s="133">
        <v>11</v>
      </c>
      <c r="O268" s="98">
        <v>12</v>
      </c>
      <c r="P268" s="98">
        <v>13</v>
      </c>
      <c r="Q268" s="98">
        <v>9</v>
      </c>
      <c r="R268" s="98">
        <v>8</v>
      </c>
      <c r="S268" s="24">
        <v>2</v>
      </c>
      <c r="T268" s="102">
        <v>0</v>
      </c>
      <c r="U268" s="102">
        <v>0</v>
      </c>
      <c r="V268" s="23"/>
      <c r="W268" s="88">
        <v>1</v>
      </c>
      <c r="X268" s="81"/>
      <c r="Y268" s="81"/>
      <c r="Z268" s="89"/>
      <c r="AA268" s="23"/>
      <c r="AB268" s="102"/>
      <c r="AC268" s="102"/>
      <c r="AD268" s="25"/>
      <c r="AE268" s="24"/>
      <c r="AF268" s="102"/>
      <c r="AG268" s="102"/>
      <c r="AH268" s="25"/>
      <c r="AI268" s="24"/>
      <c r="AJ268" s="102"/>
      <c r="AK268" s="102"/>
      <c r="AL268" s="25"/>
      <c r="AM268" s="24"/>
      <c r="AN268" s="102"/>
      <c r="AO268" s="102"/>
      <c r="AP268" s="25"/>
      <c r="AQ268" s="24"/>
      <c r="AR268" s="102"/>
      <c r="AS268" s="102"/>
      <c r="AT268" s="25"/>
      <c r="AU268" s="24"/>
      <c r="AV268" s="102"/>
      <c r="AW268" s="102"/>
      <c r="AX268" s="25"/>
      <c r="AY268" s="24"/>
      <c r="AZ268" s="102"/>
      <c r="BA268" s="102"/>
      <c r="BB268" s="25"/>
      <c r="BC268" s="24"/>
      <c r="BD268" s="102"/>
      <c r="BE268" s="102"/>
      <c r="BF268" s="25"/>
      <c r="BG268" s="24"/>
      <c r="BH268" s="102"/>
      <c r="BI268" s="102"/>
      <c r="BJ268" s="25"/>
    </row>
    <row r="269" spans="2:62" x14ac:dyDescent="0.45">
      <c r="B269" s="31" t="s">
        <v>255</v>
      </c>
      <c r="C269" s="24"/>
      <c r="D269" s="23"/>
      <c r="E269" s="23"/>
      <c r="F269" s="25"/>
      <c r="G269" s="23"/>
      <c r="H269" s="23"/>
      <c r="I269" s="23"/>
      <c r="J269" s="23"/>
      <c r="K269" s="97">
        <v>0</v>
      </c>
      <c r="L269" s="98">
        <v>0</v>
      </c>
      <c r="M269" s="98">
        <v>0</v>
      </c>
      <c r="N269" s="133">
        <v>0</v>
      </c>
      <c r="O269" s="98">
        <v>0</v>
      </c>
      <c r="P269" s="98">
        <v>1</v>
      </c>
      <c r="Q269" s="98">
        <v>0</v>
      </c>
      <c r="R269" s="98">
        <v>0</v>
      </c>
      <c r="S269" s="24">
        <v>3</v>
      </c>
      <c r="T269" s="102">
        <v>0</v>
      </c>
      <c r="U269" s="102">
        <v>0</v>
      </c>
      <c r="V269" s="23"/>
      <c r="W269" s="88"/>
      <c r="X269" s="81"/>
      <c r="Y269" s="81"/>
      <c r="Z269" s="89"/>
      <c r="AA269" s="23"/>
      <c r="AB269" s="102"/>
      <c r="AC269" s="102"/>
      <c r="AD269" s="25"/>
      <c r="AE269" s="24"/>
      <c r="AF269" s="102"/>
      <c r="AG269" s="102"/>
      <c r="AH269" s="25"/>
      <c r="AI269" s="24"/>
      <c r="AJ269" s="102"/>
      <c r="AK269" s="102"/>
      <c r="AL269" s="25"/>
      <c r="AM269" s="24"/>
      <c r="AN269" s="102"/>
      <c r="AO269" s="102"/>
      <c r="AP269" s="25"/>
      <c r="AQ269" s="24"/>
      <c r="AR269" s="102"/>
      <c r="AS269" s="102"/>
      <c r="AT269" s="25"/>
      <c r="AU269" s="24"/>
      <c r="AV269" s="102"/>
      <c r="AW269" s="102"/>
      <c r="AX269" s="25"/>
      <c r="AY269" s="24"/>
      <c r="AZ269" s="102"/>
      <c r="BA269" s="102"/>
      <c r="BB269" s="25"/>
      <c r="BC269" s="24"/>
      <c r="BD269" s="102"/>
      <c r="BE269" s="102"/>
      <c r="BF269" s="25"/>
      <c r="BG269" s="24"/>
      <c r="BH269" s="102"/>
      <c r="BI269" s="102"/>
      <c r="BJ269" s="25"/>
    </row>
    <row r="270" spans="2:62" x14ac:dyDescent="0.45">
      <c r="B270" s="31" t="s">
        <v>256</v>
      </c>
      <c r="C270" s="24"/>
      <c r="D270" s="23"/>
      <c r="E270" s="23"/>
      <c r="F270" s="25"/>
      <c r="G270" s="23"/>
      <c r="H270" s="23"/>
      <c r="I270" s="23"/>
      <c r="J270" s="23"/>
      <c r="K270" s="97">
        <v>84</v>
      </c>
      <c r="L270" s="98">
        <v>39</v>
      </c>
      <c r="M270" s="98">
        <v>37</v>
      </c>
      <c r="N270" s="133">
        <v>24</v>
      </c>
      <c r="O270" s="98">
        <v>47</v>
      </c>
      <c r="P270" s="98">
        <v>62</v>
      </c>
      <c r="Q270" s="98">
        <v>114</v>
      </c>
      <c r="R270" s="98">
        <v>57</v>
      </c>
      <c r="S270" s="24">
        <v>47</v>
      </c>
      <c r="T270" s="102">
        <v>0</v>
      </c>
      <c r="U270" s="102">
        <v>0</v>
      </c>
      <c r="V270" s="23">
        <v>5</v>
      </c>
      <c r="W270" s="88">
        <v>10</v>
      </c>
      <c r="X270" s="81"/>
      <c r="Y270" s="81"/>
      <c r="Z270" s="89"/>
      <c r="AA270" s="23"/>
      <c r="AB270" s="102"/>
      <c r="AC270" s="102"/>
      <c r="AD270" s="25"/>
      <c r="AE270" s="24"/>
      <c r="AF270" s="102"/>
      <c r="AG270" s="102"/>
      <c r="AH270" s="25"/>
      <c r="AI270" s="24"/>
      <c r="AJ270" s="102"/>
      <c r="AK270" s="102"/>
      <c r="AL270" s="25"/>
      <c r="AM270" s="24"/>
      <c r="AN270" s="102"/>
      <c r="AO270" s="102"/>
      <c r="AP270" s="25"/>
      <c r="AQ270" s="24"/>
      <c r="AR270" s="102"/>
      <c r="AS270" s="102"/>
      <c r="AT270" s="25"/>
      <c r="AU270" s="24"/>
      <c r="AV270" s="102"/>
      <c r="AW270" s="102"/>
      <c r="AX270" s="25"/>
      <c r="AY270" s="24"/>
      <c r="AZ270" s="102"/>
      <c r="BA270" s="102"/>
      <c r="BB270" s="25"/>
      <c r="BC270" s="24"/>
      <c r="BD270" s="102"/>
      <c r="BE270" s="102"/>
      <c r="BF270" s="25"/>
      <c r="BG270" s="24"/>
      <c r="BH270" s="102"/>
      <c r="BI270" s="102"/>
      <c r="BJ270" s="25"/>
    </row>
    <row r="271" spans="2:62" x14ac:dyDescent="0.45">
      <c r="B271" s="31" t="s">
        <v>257</v>
      </c>
      <c r="C271" s="24"/>
      <c r="D271" s="23"/>
      <c r="E271" s="23"/>
      <c r="F271" s="25"/>
      <c r="G271" s="23"/>
      <c r="H271" s="23"/>
      <c r="I271" s="23"/>
      <c r="J271" s="23"/>
      <c r="K271" s="97">
        <v>7</v>
      </c>
      <c r="L271" s="98">
        <v>14</v>
      </c>
      <c r="M271" s="98">
        <v>6</v>
      </c>
      <c r="N271" s="133">
        <v>2</v>
      </c>
      <c r="O271" s="98">
        <v>7</v>
      </c>
      <c r="P271" s="98">
        <v>23</v>
      </c>
      <c r="Q271" s="98">
        <v>20</v>
      </c>
      <c r="R271" s="98">
        <v>35</v>
      </c>
      <c r="S271" s="24">
        <v>15</v>
      </c>
      <c r="T271" s="102">
        <v>0</v>
      </c>
      <c r="U271" s="102">
        <v>0</v>
      </c>
      <c r="V271" s="23">
        <v>4</v>
      </c>
      <c r="W271" s="88">
        <v>1</v>
      </c>
      <c r="X271" s="81"/>
      <c r="Y271" s="81"/>
      <c r="Z271" s="89"/>
      <c r="AA271" s="23"/>
      <c r="AB271" s="102"/>
      <c r="AC271" s="102"/>
      <c r="AD271" s="25"/>
      <c r="AE271" s="24"/>
      <c r="AF271" s="102"/>
      <c r="AG271" s="102"/>
      <c r="AH271" s="25"/>
      <c r="AI271" s="24"/>
      <c r="AJ271" s="102"/>
      <c r="AK271" s="102"/>
      <c r="AL271" s="25"/>
      <c r="AM271" s="24"/>
      <c r="AN271" s="102"/>
      <c r="AO271" s="102"/>
      <c r="AP271" s="25"/>
      <c r="AQ271" s="24"/>
      <c r="AR271" s="102"/>
      <c r="AS271" s="102"/>
      <c r="AT271" s="25"/>
      <c r="AU271" s="24"/>
      <c r="AV271" s="102"/>
      <c r="AW271" s="102"/>
      <c r="AX271" s="25"/>
      <c r="AY271" s="24"/>
      <c r="AZ271" s="102"/>
      <c r="BA271" s="102"/>
      <c r="BB271" s="25"/>
      <c r="BC271" s="24"/>
      <c r="BD271" s="102"/>
      <c r="BE271" s="102"/>
      <c r="BF271" s="25"/>
      <c r="BG271" s="24"/>
      <c r="BH271" s="102"/>
      <c r="BI271" s="102"/>
      <c r="BJ271" s="25"/>
    </row>
    <row r="272" spans="2:62" x14ac:dyDescent="0.45">
      <c r="B272" s="31" t="s">
        <v>258</v>
      </c>
      <c r="C272" s="24"/>
      <c r="D272" s="23"/>
      <c r="E272" s="23"/>
      <c r="F272" s="25"/>
      <c r="G272" s="23"/>
      <c r="H272" s="23"/>
      <c r="I272" s="23"/>
      <c r="J272" s="23"/>
      <c r="K272" s="97">
        <v>3</v>
      </c>
      <c r="L272" s="98">
        <v>0</v>
      </c>
      <c r="M272" s="98">
        <v>0</v>
      </c>
      <c r="N272" s="133">
        <v>0</v>
      </c>
      <c r="O272" s="98">
        <v>0</v>
      </c>
      <c r="P272" s="98">
        <v>0</v>
      </c>
      <c r="Q272" s="98">
        <v>6</v>
      </c>
      <c r="R272" s="98">
        <v>1</v>
      </c>
      <c r="S272" s="24">
        <v>10</v>
      </c>
      <c r="T272" s="102">
        <v>0</v>
      </c>
      <c r="U272" s="102">
        <v>0</v>
      </c>
      <c r="V272" s="23"/>
      <c r="W272" s="88">
        <v>1</v>
      </c>
      <c r="X272" s="81"/>
      <c r="Y272" s="81"/>
      <c r="Z272" s="89"/>
      <c r="AA272" s="23"/>
      <c r="AB272" s="102"/>
      <c r="AC272" s="102"/>
      <c r="AD272" s="25"/>
      <c r="AE272" s="24"/>
      <c r="AF272" s="102"/>
      <c r="AG272" s="102"/>
      <c r="AH272" s="25"/>
      <c r="AI272" s="24"/>
      <c r="AJ272" s="102"/>
      <c r="AK272" s="102"/>
      <c r="AL272" s="25"/>
      <c r="AM272" s="24"/>
      <c r="AN272" s="102"/>
      <c r="AO272" s="102"/>
      <c r="AP272" s="25"/>
      <c r="AQ272" s="24"/>
      <c r="AR272" s="102"/>
      <c r="AS272" s="102"/>
      <c r="AT272" s="25"/>
      <c r="AU272" s="24"/>
      <c r="AV272" s="102"/>
      <c r="AW272" s="102"/>
      <c r="AX272" s="25"/>
      <c r="AY272" s="24"/>
      <c r="AZ272" s="102"/>
      <c r="BA272" s="102"/>
      <c r="BB272" s="25"/>
      <c r="BC272" s="24"/>
      <c r="BD272" s="102"/>
      <c r="BE272" s="102"/>
      <c r="BF272" s="25"/>
      <c r="BG272" s="24"/>
      <c r="BH272" s="102"/>
      <c r="BI272" s="102"/>
      <c r="BJ272" s="25"/>
    </row>
    <row r="273" spans="2:62" x14ac:dyDescent="0.45">
      <c r="B273" s="31"/>
      <c r="C273" s="24"/>
      <c r="D273" s="23"/>
      <c r="E273" s="23"/>
      <c r="F273" s="25"/>
      <c r="G273" s="23"/>
      <c r="H273" s="23"/>
      <c r="I273" s="23"/>
      <c r="J273" s="23"/>
      <c r="K273" s="88"/>
      <c r="L273" s="81"/>
      <c r="M273" s="81"/>
      <c r="N273" s="89"/>
      <c r="O273" s="81"/>
      <c r="P273" s="81"/>
      <c r="Q273" s="81"/>
      <c r="R273" s="81"/>
      <c r="S273" s="24"/>
      <c r="T273" s="102"/>
      <c r="U273" s="102"/>
      <c r="V273" s="23"/>
      <c r="W273" s="88"/>
      <c r="X273" s="81"/>
      <c r="Y273" s="81"/>
      <c r="Z273" s="89"/>
      <c r="AA273" s="23"/>
      <c r="AB273" s="102"/>
      <c r="AC273" s="102"/>
      <c r="AD273" s="25"/>
      <c r="AE273" s="24"/>
      <c r="AF273" s="102"/>
      <c r="AG273" s="102"/>
      <c r="AH273" s="25"/>
      <c r="AI273" s="24"/>
      <c r="AJ273" s="102"/>
      <c r="AK273" s="102"/>
      <c r="AL273" s="25"/>
      <c r="AM273" s="24"/>
      <c r="AN273" s="102"/>
      <c r="AO273" s="102"/>
      <c r="AP273" s="25"/>
      <c r="AQ273" s="24"/>
      <c r="AR273" s="102"/>
      <c r="AS273" s="102"/>
      <c r="AT273" s="25"/>
      <c r="AU273" s="24"/>
      <c r="AV273" s="102"/>
      <c r="AW273" s="102"/>
      <c r="AX273" s="25"/>
      <c r="AY273" s="24"/>
      <c r="AZ273" s="102"/>
      <c r="BA273" s="102"/>
      <c r="BB273" s="25"/>
      <c r="BC273" s="24"/>
      <c r="BD273" s="102"/>
      <c r="BE273" s="102"/>
      <c r="BF273" s="25"/>
      <c r="BG273" s="24"/>
      <c r="BH273" s="102"/>
      <c r="BI273" s="102"/>
      <c r="BJ273" s="25"/>
    </row>
    <row r="274" spans="2:62" x14ac:dyDescent="0.45">
      <c r="B274" s="26" t="s">
        <v>90</v>
      </c>
      <c r="C274" s="24"/>
      <c r="D274" s="23"/>
      <c r="E274" s="23"/>
      <c r="F274" s="25"/>
      <c r="G274" s="23"/>
      <c r="H274" s="23"/>
      <c r="I274" s="23"/>
      <c r="J274" s="23"/>
      <c r="K274" s="86">
        <f>K275+K279+K287+K284</f>
        <v>67</v>
      </c>
      <c r="L274" s="80">
        <f t="shared" ref="L274:Q274" si="173">L275+L279+L287+L284</f>
        <v>28</v>
      </c>
      <c r="M274" s="80">
        <f t="shared" si="173"/>
        <v>121</v>
      </c>
      <c r="N274" s="87">
        <f t="shared" si="173"/>
        <v>40</v>
      </c>
      <c r="O274" s="80">
        <f t="shared" si="173"/>
        <v>121</v>
      </c>
      <c r="P274" s="80">
        <f t="shared" si="173"/>
        <v>36</v>
      </c>
      <c r="Q274" s="80">
        <f t="shared" si="173"/>
        <v>45</v>
      </c>
      <c r="R274" s="80">
        <f>R275+R279+R287+R284</f>
        <v>90</v>
      </c>
      <c r="S274" s="86">
        <f t="shared" ref="S274:T274" si="174">S275+S279+S287+S284</f>
        <v>28</v>
      </c>
      <c r="T274" s="99">
        <f t="shared" si="174"/>
        <v>0</v>
      </c>
      <c r="U274" s="99">
        <f t="shared" ref="U274" si="175">U275+U279+U287+U284</f>
        <v>0</v>
      </c>
      <c r="V274" s="80">
        <f>V275+V279+V287+V284</f>
        <v>3</v>
      </c>
      <c r="W274" s="86">
        <f t="shared" ref="W274:Y274" si="176">W275+W279+W287+W284</f>
        <v>1</v>
      </c>
      <c r="X274" s="80">
        <f t="shared" si="176"/>
        <v>0</v>
      </c>
      <c r="Y274" s="80">
        <f t="shared" si="176"/>
        <v>0</v>
      </c>
      <c r="Z274" s="87">
        <f>Z275+Z279+Z287+Z284</f>
        <v>0</v>
      </c>
      <c r="AA274" s="80"/>
      <c r="AB274" s="99"/>
      <c r="AC274" s="99"/>
      <c r="AD274" s="87"/>
      <c r="AE274" s="86"/>
      <c r="AF274" s="99"/>
      <c r="AG274" s="99"/>
      <c r="AH274" s="87"/>
      <c r="AI274" s="86"/>
      <c r="AJ274" s="99"/>
      <c r="AK274" s="99"/>
      <c r="AL274" s="87"/>
      <c r="AM274" s="86"/>
      <c r="AN274" s="99"/>
      <c r="AO274" s="99"/>
      <c r="AP274" s="87"/>
      <c r="AQ274" s="86"/>
      <c r="AR274" s="99"/>
      <c r="AS274" s="99"/>
      <c r="AT274" s="87"/>
      <c r="AU274" s="86"/>
      <c r="AV274" s="99"/>
      <c r="AW274" s="99"/>
      <c r="AX274" s="87"/>
      <c r="AY274" s="86"/>
      <c r="AZ274" s="99"/>
      <c r="BA274" s="99"/>
      <c r="BB274" s="87"/>
      <c r="BC274" s="86"/>
      <c r="BD274" s="99"/>
      <c r="BE274" s="99"/>
      <c r="BF274" s="87"/>
      <c r="BG274" s="86"/>
      <c r="BH274" s="99"/>
      <c r="BI274" s="99"/>
      <c r="BJ274" s="87"/>
    </row>
    <row r="275" spans="2:62" s="7" customFormat="1" x14ac:dyDescent="0.45">
      <c r="B275" s="72" t="s">
        <v>101</v>
      </c>
      <c r="C275" s="20"/>
      <c r="D275" s="19"/>
      <c r="E275" s="19"/>
      <c r="F275" s="21"/>
      <c r="G275" s="19"/>
      <c r="H275" s="19"/>
      <c r="I275" s="19"/>
      <c r="J275" s="19"/>
      <c r="K275" s="86">
        <f>SUM(K276:K277)</f>
        <v>64</v>
      </c>
      <c r="L275" s="80">
        <f t="shared" ref="L275:N275" si="177">SUM(L276:L277)</f>
        <v>26</v>
      </c>
      <c r="M275" s="80">
        <f t="shared" si="177"/>
        <v>119</v>
      </c>
      <c r="N275" s="87">
        <f t="shared" si="177"/>
        <v>37</v>
      </c>
      <c r="O275" s="80">
        <f>SUM(O276:O277)</f>
        <v>115</v>
      </c>
      <c r="P275" s="80">
        <f t="shared" ref="P275:R275" si="178">SUM(P276:P277)</f>
        <v>31</v>
      </c>
      <c r="Q275" s="80">
        <f t="shared" si="178"/>
        <v>44</v>
      </c>
      <c r="R275" s="80">
        <f t="shared" si="178"/>
        <v>81</v>
      </c>
      <c r="S275" s="86">
        <f>SUM(S276:S277)</f>
        <v>27</v>
      </c>
      <c r="T275" s="99">
        <f t="shared" ref="T275" si="179">SUM(T276:T277)</f>
        <v>0</v>
      </c>
      <c r="U275" s="99">
        <f t="shared" ref="U275" si="180">SUM(U276:U277)</f>
        <v>0</v>
      </c>
      <c r="V275" s="80">
        <f>SUM(V276:V277)</f>
        <v>3</v>
      </c>
      <c r="W275" s="86">
        <f>SUM(W276:W277)</f>
        <v>1</v>
      </c>
      <c r="X275" s="80">
        <f t="shared" ref="X275:Y275" si="181">SUM(X276:X277)</f>
        <v>0</v>
      </c>
      <c r="Y275" s="80">
        <f t="shared" si="181"/>
        <v>0</v>
      </c>
      <c r="Z275" s="87">
        <f>SUM(Z276:Z277)</f>
        <v>0</v>
      </c>
      <c r="AA275" s="80"/>
      <c r="AB275" s="99"/>
      <c r="AC275" s="99"/>
      <c r="AD275" s="87"/>
      <c r="AE275" s="86"/>
      <c r="AF275" s="99"/>
      <c r="AG275" s="99"/>
      <c r="AH275" s="87"/>
      <c r="AI275" s="86"/>
      <c r="AJ275" s="99"/>
      <c r="AK275" s="99"/>
      <c r="AL275" s="87"/>
      <c r="AM275" s="86"/>
      <c r="AN275" s="99"/>
      <c r="AO275" s="99"/>
      <c r="AP275" s="87"/>
      <c r="AQ275" s="86"/>
      <c r="AR275" s="99"/>
      <c r="AS275" s="99"/>
      <c r="AT275" s="87"/>
      <c r="AU275" s="86"/>
      <c r="AV275" s="99"/>
      <c r="AW275" s="99"/>
      <c r="AX275" s="87"/>
      <c r="AY275" s="86"/>
      <c r="AZ275" s="99"/>
      <c r="BA275" s="99"/>
      <c r="BB275" s="87"/>
      <c r="BC275" s="86"/>
      <c r="BD275" s="99"/>
      <c r="BE275" s="99"/>
      <c r="BF275" s="87"/>
      <c r="BG275" s="86"/>
      <c r="BH275" s="99"/>
      <c r="BI275" s="99"/>
      <c r="BJ275" s="87"/>
    </row>
    <row r="276" spans="2:62" x14ac:dyDescent="0.45">
      <c r="B276" s="31" t="s">
        <v>259</v>
      </c>
      <c r="C276" s="24"/>
      <c r="D276" s="23"/>
      <c r="E276" s="23"/>
      <c r="F276" s="25"/>
      <c r="G276" s="23"/>
      <c r="H276" s="23"/>
      <c r="I276" s="23"/>
      <c r="J276" s="23"/>
      <c r="K276" s="97">
        <v>57</v>
      </c>
      <c r="L276" s="98">
        <v>17</v>
      </c>
      <c r="M276" s="98">
        <v>76</v>
      </c>
      <c r="N276" s="133">
        <v>29</v>
      </c>
      <c r="O276" s="98">
        <v>61</v>
      </c>
      <c r="P276" s="98">
        <v>28</v>
      </c>
      <c r="Q276" s="98">
        <v>40</v>
      </c>
      <c r="R276" s="98">
        <v>70</v>
      </c>
      <c r="S276" s="113">
        <v>20</v>
      </c>
      <c r="T276" s="102">
        <v>0</v>
      </c>
      <c r="U276" s="102">
        <v>0</v>
      </c>
      <c r="V276" s="23">
        <v>3</v>
      </c>
      <c r="W276" s="88">
        <v>1</v>
      </c>
      <c r="X276" s="81"/>
      <c r="Y276" s="81"/>
      <c r="Z276" s="89"/>
      <c r="AA276" s="102"/>
      <c r="AB276" s="102"/>
      <c r="AC276" s="102"/>
      <c r="AD276" s="25"/>
      <c r="AE276" s="113"/>
      <c r="AF276" s="102"/>
      <c r="AG276" s="102"/>
      <c r="AH276" s="25"/>
      <c r="AI276" s="113"/>
      <c r="AJ276" s="102"/>
      <c r="AK276" s="102"/>
      <c r="AL276" s="25"/>
      <c r="AM276" s="113"/>
      <c r="AN276" s="102"/>
      <c r="AO276" s="102"/>
      <c r="AP276" s="25"/>
      <c r="AQ276" s="113"/>
      <c r="AR276" s="102"/>
      <c r="AS276" s="102"/>
      <c r="AT276" s="25"/>
      <c r="AU276" s="113"/>
      <c r="AV276" s="102"/>
      <c r="AW276" s="102"/>
      <c r="AX276" s="25"/>
      <c r="AY276" s="113"/>
      <c r="AZ276" s="102"/>
      <c r="BA276" s="102"/>
      <c r="BB276" s="25"/>
      <c r="BC276" s="113"/>
      <c r="BD276" s="102"/>
      <c r="BE276" s="102"/>
      <c r="BF276" s="25"/>
      <c r="BG276" s="113"/>
      <c r="BH276" s="102"/>
      <c r="BI276" s="102"/>
      <c r="BJ276" s="25"/>
    </row>
    <row r="277" spans="2:62" x14ac:dyDescent="0.45">
      <c r="B277" s="31" t="s">
        <v>260</v>
      </c>
      <c r="C277" s="24"/>
      <c r="D277" s="23"/>
      <c r="E277" s="23"/>
      <c r="F277" s="25"/>
      <c r="G277" s="23"/>
      <c r="H277" s="23"/>
      <c r="I277" s="23"/>
      <c r="J277" s="23"/>
      <c r="K277" s="97">
        <v>7</v>
      </c>
      <c r="L277" s="98">
        <v>9</v>
      </c>
      <c r="M277" s="98">
        <v>43</v>
      </c>
      <c r="N277" s="133">
        <v>8</v>
      </c>
      <c r="O277" s="98">
        <v>54</v>
      </c>
      <c r="P277" s="98">
        <v>3</v>
      </c>
      <c r="Q277" s="98">
        <v>4</v>
      </c>
      <c r="R277" s="98">
        <v>11</v>
      </c>
      <c r="S277" s="113">
        <v>7</v>
      </c>
      <c r="T277" s="102">
        <v>0</v>
      </c>
      <c r="U277" s="102">
        <v>0</v>
      </c>
      <c r="V277" s="23"/>
      <c r="W277" s="88"/>
      <c r="X277" s="81"/>
      <c r="Y277" s="81"/>
      <c r="Z277" s="89"/>
      <c r="AA277" s="102"/>
      <c r="AB277" s="102"/>
      <c r="AC277" s="102"/>
      <c r="AD277" s="25"/>
      <c r="AE277" s="113"/>
      <c r="AF277" s="102"/>
      <c r="AG277" s="102"/>
      <c r="AH277" s="25"/>
      <c r="AI277" s="113"/>
      <c r="AJ277" s="102"/>
      <c r="AK277" s="102"/>
      <c r="AL277" s="25"/>
      <c r="AM277" s="113"/>
      <c r="AN277" s="102"/>
      <c r="AO277" s="102"/>
      <c r="AP277" s="25"/>
      <c r="AQ277" s="113"/>
      <c r="AR277" s="102"/>
      <c r="AS277" s="102"/>
      <c r="AT277" s="25"/>
      <c r="AU277" s="113"/>
      <c r="AV277" s="102"/>
      <c r="AW277" s="102"/>
      <c r="AX277" s="25"/>
      <c r="AY277" s="113"/>
      <c r="AZ277" s="102"/>
      <c r="BA277" s="102"/>
      <c r="BB277" s="25"/>
      <c r="BC277" s="113"/>
      <c r="BD277" s="102"/>
      <c r="BE277" s="102"/>
      <c r="BF277" s="25"/>
      <c r="BG277" s="113"/>
      <c r="BH277" s="102"/>
      <c r="BI277" s="102"/>
      <c r="BJ277" s="25"/>
    </row>
    <row r="278" spans="2:62" x14ac:dyDescent="0.45">
      <c r="B278" s="31"/>
      <c r="C278" s="24"/>
      <c r="D278" s="23"/>
      <c r="E278" s="23"/>
      <c r="F278" s="25"/>
      <c r="G278" s="23"/>
      <c r="H278" s="23"/>
      <c r="I278" s="23"/>
      <c r="J278" s="23"/>
      <c r="K278" s="97"/>
      <c r="L278" s="98"/>
      <c r="M278" s="98"/>
      <c r="N278" s="133"/>
      <c r="O278" s="98"/>
      <c r="P278" s="98"/>
      <c r="Q278" s="98"/>
      <c r="R278" s="98"/>
      <c r="S278" s="113"/>
      <c r="T278" s="102"/>
      <c r="U278" s="102"/>
      <c r="V278" s="23"/>
      <c r="W278" s="88"/>
      <c r="X278" s="81"/>
      <c r="Y278" s="81"/>
      <c r="Z278" s="89"/>
      <c r="AA278" s="102"/>
      <c r="AB278" s="102"/>
      <c r="AC278" s="102"/>
      <c r="AD278" s="25"/>
      <c r="AE278" s="113"/>
      <c r="AF278" s="102"/>
      <c r="AG278" s="102"/>
      <c r="AH278" s="25"/>
      <c r="AI278" s="113"/>
      <c r="AJ278" s="102"/>
      <c r="AK278" s="102"/>
      <c r="AL278" s="25"/>
      <c r="AM278" s="113"/>
      <c r="AN278" s="102"/>
      <c r="AO278" s="102"/>
      <c r="AP278" s="25"/>
      <c r="AQ278" s="113"/>
      <c r="AR278" s="102"/>
      <c r="AS278" s="102"/>
      <c r="AT278" s="25"/>
      <c r="AU278" s="113"/>
      <c r="AV278" s="102"/>
      <c r="AW278" s="102"/>
      <c r="AX278" s="25"/>
      <c r="AY278" s="113"/>
      <c r="AZ278" s="102"/>
      <c r="BA278" s="102"/>
      <c r="BB278" s="25"/>
      <c r="BC278" s="113"/>
      <c r="BD278" s="102"/>
      <c r="BE278" s="102"/>
      <c r="BF278" s="25"/>
      <c r="BG278" s="113"/>
      <c r="BH278" s="102"/>
      <c r="BI278" s="102"/>
      <c r="BJ278" s="25"/>
    </row>
    <row r="279" spans="2:62" s="7" customFormat="1" x14ac:dyDescent="0.45">
      <c r="B279" s="72" t="s">
        <v>129</v>
      </c>
      <c r="C279" s="20"/>
      <c r="D279" s="19"/>
      <c r="E279" s="19"/>
      <c r="F279" s="21"/>
      <c r="G279" s="19"/>
      <c r="H279" s="19"/>
      <c r="I279" s="19"/>
      <c r="J279" s="19"/>
      <c r="K279" s="100">
        <f>SUM(K280:K282)</f>
        <v>0</v>
      </c>
      <c r="L279" s="99">
        <f t="shared" ref="L279" si="182">SUM(L280:L282)</f>
        <v>0</v>
      </c>
      <c r="M279" s="99">
        <f t="shared" ref="M279" si="183">SUM(M280:M282)</f>
        <v>0</v>
      </c>
      <c r="N279" s="135">
        <f t="shared" ref="N279" si="184">SUM(N280:N282)</f>
        <v>0</v>
      </c>
      <c r="O279" s="99">
        <f>SUM(O280:O282)</f>
        <v>6</v>
      </c>
      <c r="P279" s="99">
        <f t="shared" ref="P279:Z279" si="185">SUM(P280:P282)</f>
        <v>4</v>
      </c>
      <c r="Q279" s="99">
        <f t="shared" si="185"/>
        <v>0</v>
      </c>
      <c r="R279" s="99">
        <f t="shared" si="185"/>
        <v>8</v>
      </c>
      <c r="S279" s="100">
        <f>SUM(S280:S282)</f>
        <v>0</v>
      </c>
      <c r="T279" s="99">
        <f t="shared" si="185"/>
        <v>0</v>
      </c>
      <c r="U279" s="99">
        <f t="shared" ref="U279" si="186">SUM(U280:U282)</f>
        <v>0</v>
      </c>
      <c r="V279" s="80">
        <f t="shared" si="185"/>
        <v>0</v>
      </c>
      <c r="W279" s="86">
        <f>SUM(W280:W282)</f>
        <v>0</v>
      </c>
      <c r="X279" s="80">
        <f t="shared" si="185"/>
        <v>0</v>
      </c>
      <c r="Y279" s="80">
        <f t="shared" si="185"/>
        <v>0</v>
      </c>
      <c r="Z279" s="87">
        <f t="shared" si="185"/>
        <v>0</v>
      </c>
      <c r="AA279" s="99"/>
      <c r="AB279" s="99"/>
      <c r="AC279" s="99"/>
      <c r="AD279" s="87"/>
      <c r="AE279" s="100"/>
      <c r="AF279" s="99"/>
      <c r="AG279" s="99"/>
      <c r="AH279" s="87"/>
      <c r="AI279" s="100"/>
      <c r="AJ279" s="99"/>
      <c r="AK279" s="99"/>
      <c r="AL279" s="87"/>
      <c r="AM279" s="100"/>
      <c r="AN279" s="99"/>
      <c r="AO279" s="99"/>
      <c r="AP279" s="87"/>
      <c r="AQ279" s="100"/>
      <c r="AR279" s="99"/>
      <c r="AS279" s="99"/>
      <c r="AT279" s="87"/>
      <c r="AU279" s="100"/>
      <c r="AV279" s="99"/>
      <c r="AW279" s="99"/>
      <c r="AX279" s="87"/>
      <c r="AY279" s="100"/>
      <c r="AZ279" s="99"/>
      <c r="BA279" s="99"/>
      <c r="BB279" s="87"/>
      <c r="BC279" s="100"/>
      <c r="BD279" s="99"/>
      <c r="BE279" s="99"/>
      <c r="BF279" s="87"/>
      <c r="BG279" s="100"/>
      <c r="BH279" s="99"/>
      <c r="BI279" s="99"/>
      <c r="BJ279" s="87"/>
    </row>
    <row r="280" spans="2:62" x14ac:dyDescent="0.45">
      <c r="B280" s="31" t="s">
        <v>261</v>
      </c>
      <c r="C280" s="24"/>
      <c r="D280" s="23"/>
      <c r="E280" s="23"/>
      <c r="F280" s="25"/>
      <c r="G280" s="23"/>
      <c r="H280" s="23"/>
      <c r="I280" s="23"/>
      <c r="J280" s="23"/>
      <c r="K280" s="97">
        <v>0</v>
      </c>
      <c r="L280" s="98">
        <v>0</v>
      </c>
      <c r="M280" s="98">
        <v>0</v>
      </c>
      <c r="N280" s="133">
        <v>0</v>
      </c>
      <c r="O280" s="98">
        <v>6</v>
      </c>
      <c r="P280" s="98">
        <v>4</v>
      </c>
      <c r="Q280" s="98">
        <v>0</v>
      </c>
      <c r="R280" s="98">
        <v>1</v>
      </c>
      <c r="S280" s="113">
        <v>0</v>
      </c>
      <c r="T280" s="102">
        <v>0</v>
      </c>
      <c r="U280" s="102">
        <v>0</v>
      </c>
      <c r="V280" s="23"/>
      <c r="W280" s="88"/>
      <c r="X280" s="81"/>
      <c r="Y280" s="81"/>
      <c r="Z280" s="89"/>
      <c r="AA280" s="102"/>
      <c r="AB280" s="102"/>
      <c r="AC280" s="102"/>
      <c r="AD280" s="25"/>
      <c r="AE280" s="113"/>
      <c r="AF280" s="102"/>
      <c r="AG280" s="102"/>
      <c r="AH280" s="25"/>
      <c r="AI280" s="113"/>
      <c r="AJ280" s="102"/>
      <c r="AK280" s="102"/>
      <c r="AL280" s="25"/>
      <c r="AM280" s="113"/>
      <c r="AN280" s="102"/>
      <c r="AO280" s="102"/>
      <c r="AP280" s="25"/>
      <c r="AQ280" s="113"/>
      <c r="AR280" s="102"/>
      <c r="AS280" s="102"/>
      <c r="AT280" s="25"/>
      <c r="AU280" s="113"/>
      <c r="AV280" s="102"/>
      <c r="AW280" s="102"/>
      <c r="AX280" s="25"/>
      <c r="AY280" s="113"/>
      <c r="AZ280" s="102"/>
      <c r="BA280" s="102"/>
      <c r="BB280" s="25"/>
      <c r="BC280" s="113"/>
      <c r="BD280" s="102"/>
      <c r="BE280" s="102"/>
      <c r="BF280" s="25"/>
      <c r="BG280" s="113"/>
      <c r="BH280" s="102"/>
      <c r="BI280" s="102"/>
      <c r="BJ280" s="25"/>
    </row>
    <row r="281" spans="2:62" x14ac:dyDescent="0.45">
      <c r="B281" s="31" t="s">
        <v>262</v>
      </c>
      <c r="C281" s="24"/>
      <c r="D281" s="23"/>
      <c r="E281" s="23"/>
      <c r="F281" s="25"/>
      <c r="G281" s="23"/>
      <c r="H281" s="23"/>
      <c r="I281" s="23"/>
      <c r="J281" s="23"/>
      <c r="K281" s="97">
        <v>0</v>
      </c>
      <c r="L281" s="98">
        <v>0</v>
      </c>
      <c r="M281" s="98">
        <v>0</v>
      </c>
      <c r="N281" s="133">
        <v>0</v>
      </c>
      <c r="O281" s="98">
        <v>0</v>
      </c>
      <c r="P281" s="98">
        <v>0</v>
      </c>
      <c r="Q281" s="98">
        <v>0</v>
      </c>
      <c r="R281" s="98">
        <v>2</v>
      </c>
      <c r="S281" s="113">
        <v>0</v>
      </c>
      <c r="T281" s="102">
        <v>0</v>
      </c>
      <c r="U281" s="102">
        <v>0</v>
      </c>
      <c r="V281" s="23"/>
      <c r="W281" s="88"/>
      <c r="X281" s="81"/>
      <c r="Y281" s="81"/>
      <c r="Z281" s="89"/>
      <c r="AA281" s="102"/>
      <c r="AB281" s="102"/>
      <c r="AC281" s="102"/>
      <c r="AD281" s="25"/>
      <c r="AE281" s="113"/>
      <c r="AF281" s="102"/>
      <c r="AG281" s="102"/>
      <c r="AH281" s="25"/>
      <c r="AI281" s="113"/>
      <c r="AJ281" s="102"/>
      <c r="AK281" s="102"/>
      <c r="AL281" s="25"/>
      <c r="AM281" s="113"/>
      <c r="AN281" s="102"/>
      <c r="AO281" s="102"/>
      <c r="AP281" s="25"/>
      <c r="AQ281" s="113"/>
      <c r="AR281" s="102"/>
      <c r="AS281" s="102"/>
      <c r="AT281" s="25"/>
      <c r="AU281" s="113"/>
      <c r="AV281" s="102"/>
      <c r="AW281" s="102"/>
      <c r="AX281" s="25"/>
      <c r="AY281" s="113"/>
      <c r="AZ281" s="102"/>
      <c r="BA281" s="102"/>
      <c r="BB281" s="25"/>
      <c r="BC281" s="113"/>
      <c r="BD281" s="102"/>
      <c r="BE281" s="102"/>
      <c r="BF281" s="25"/>
      <c r="BG281" s="113"/>
      <c r="BH281" s="102"/>
      <c r="BI281" s="102"/>
      <c r="BJ281" s="25"/>
    </row>
    <row r="282" spans="2:62" x14ac:dyDescent="0.45">
      <c r="B282" s="31" t="s">
        <v>263</v>
      </c>
      <c r="C282" s="24"/>
      <c r="D282" s="23"/>
      <c r="E282" s="23"/>
      <c r="F282" s="25"/>
      <c r="G282" s="23"/>
      <c r="H282" s="23"/>
      <c r="I282" s="23"/>
      <c r="J282" s="23"/>
      <c r="K282" s="97">
        <v>0</v>
      </c>
      <c r="L282" s="98">
        <v>0</v>
      </c>
      <c r="M282" s="98">
        <v>0</v>
      </c>
      <c r="N282" s="133">
        <v>0</v>
      </c>
      <c r="O282" s="98">
        <v>0</v>
      </c>
      <c r="P282" s="98">
        <v>0</v>
      </c>
      <c r="Q282" s="98">
        <v>0</v>
      </c>
      <c r="R282" s="98">
        <v>5</v>
      </c>
      <c r="S282" s="113">
        <v>0</v>
      </c>
      <c r="T282" s="102">
        <v>0</v>
      </c>
      <c r="U282" s="102">
        <v>0</v>
      </c>
      <c r="V282" s="23"/>
      <c r="W282" s="88"/>
      <c r="X282" s="81"/>
      <c r="Y282" s="81"/>
      <c r="Z282" s="89"/>
      <c r="AA282" s="102"/>
      <c r="AB282" s="102"/>
      <c r="AC282" s="102"/>
      <c r="AD282" s="25"/>
      <c r="AE282" s="113"/>
      <c r="AF282" s="102"/>
      <c r="AG282" s="102"/>
      <c r="AH282" s="25"/>
      <c r="AI282" s="113"/>
      <c r="AJ282" s="102"/>
      <c r="AK282" s="102"/>
      <c r="AL282" s="25"/>
      <c r="AM282" s="113"/>
      <c r="AN282" s="102"/>
      <c r="AO282" s="102"/>
      <c r="AP282" s="25"/>
      <c r="AQ282" s="113"/>
      <c r="AR282" s="102"/>
      <c r="AS282" s="102"/>
      <c r="AT282" s="25"/>
      <c r="AU282" s="113"/>
      <c r="AV282" s="102"/>
      <c r="AW282" s="102"/>
      <c r="AX282" s="25"/>
      <c r="AY282" s="113"/>
      <c r="AZ282" s="102"/>
      <c r="BA282" s="102"/>
      <c r="BB282" s="25"/>
      <c r="BC282" s="113"/>
      <c r="BD282" s="102"/>
      <c r="BE282" s="102"/>
      <c r="BF282" s="25"/>
      <c r="BG282" s="113"/>
      <c r="BH282" s="102"/>
      <c r="BI282" s="102"/>
      <c r="BJ282" s="25"/>
    </row>
    <row r="283" spans="2:62" x14ac:dyDescent="0.45">
      <c r="B283" s="31"/>
      <c r="C283" s="24"/>
      <c r="D283" s="23"/>
      <c r="E283" s="23"/>
      <c r="F283" s="25"/>
      <c r="G283" s="23"/>
      <c r="H283" s="23"/>
      <c r="I283" s="23"/>
      <c r="J283" s="23"/>
      <c r="K283" s="97"/>
      <c r="L283" s="98"/>
      <c r="M283" s="98"/>
      <c r="N283" s="133"/>
      <c r="O283" s="98"/>
      <c r="P283" s="98"/>
      <c r="Q283" s="98"/>
      <c r="R283" s="98"/>
      <c r="S283" s="113"/>
      <c r="T283" s="102"/>
      <c r="U283" s="102"/>
      <c r="V283" s="23"/>
      <c r="W283" s="88"/>
      <c r="X283" s="81"/>
      <c r="Y283" s="81"/>
      <c r="Z283" s="89"/>
      <c r="AA283" s="102"/>
      <c r="AB283" s="102"/>
      <c r="AC283" s="102"/>
      <c r="AD283" s="25"/>
      <c r="AE283" s="113"/>
      <c r="AF283" s="102"/>
      <c r="AG283" s="102"/>
      <c r="AH283" s="25"/>
      <c r="AI283" s="113"/>
      <c r="AJ283" s="102"/>
      <c r="AK283" s="102"/>
      <c r="AL283" s="25"/>
      <c r="AM283" s="113"/>
      <c r="AN283" s="102"/>
      <c r="AO283" s="102"/>
      <c r="AP283" s="25"/>
      <c r="AQ283" s="113"/>
      <c r="AR283" s="102"/>
      <c r="AS283" s="102"/>
      <c r="AT283" s="25"/>
      <c r="AU283" s="113"/>
      <c r="AV283" s="102"/>
      <c r="AW283" s="102"/>
      <c r="AX283" s="25"/>
      <c r="AY283" s="113"/>
      <c r="AZ283" s="102"/>
      <c r="BA283" s="102"/>
      <c r="BB283" s="25"/>
      <c r="BC283" s="113"/>
      <c r="BD283" s="102"/>
      <c r="BE283" s="102"/>
      <c r="BF283" s="25"/>
      <c r="BG283" s="113"/>
      <c r="BH283" s="102"/>
      <c r="BI283" s="102"/>
      <c r="BJ283" s="25"/>
    </row>
    <row r="284" spans="2:62" s="7" customFormat="1" x14ac:dyDescent="0.45">
      <c r="B284" s="72" t="s">
        <v>272</v>
      </c>
      <c r="C284" s="20"/>
      <c r="D284" s="19"/>
      <c r="E284" s="19"/>
      <c r="F284" s="21"/>
      <c r="G284" s="19"/>
      <c r="H284" s="19"/>
      <c r="I284" s="19"/>
      <c r="J284" s="19"/>
      <c r="K284" s="100">
        <f>SUM(K285)</f>
        <v>2</v>
      </c>
      <c r="L284" s="99">
        <f>SUM(L285)</f>
        <v>0</v>
      </c>
      <c r="M284" s="99">
        <f t="shared" ref="M284:O284" si="187">SUM(M285)</f>
        <v>0</v>
      </c>
      <c r="N284" s="135">
        <f t="shared" si="187"/>
        <v>0</v>
      </c>
      <c r="O284" s="99">
        <f t="shared" si="187"/>
        <v>0</v>
      </c>
      <c r="P284" s="99">
        <f t="shared" ref="P284" si="188">SUM(P285)</f>
        <v>0</v>
      </c>
      <c r="Q284" s="99">
        <f t="shared" ref="Q284" si="189">SUM(Q285)</f>
        <v>0</v>
      </c>
      <c r="R284" s="99">
        <f t="shared" ref="R284:Z284" si="190">SUM(R285)</f>
        <v>0</v>
      </c>
      <c r="S284" s="100">
        <f t="shared" si="190"/>
        <v>0</v>
      </c>
      <c r="T284" s="99">
        <f t="shared" si="190"/>
        <v>0</v>
      </c>
      <c r="U284" s="99">
        <f t="shared" si="190"/>
        <v>0</v>
      </c>
      <c r="V284" s="80">
        <f t="shared" si="190"/>
        <v>0</v>
      </c>
      <c r="W284" s="86">
        <f t="shared" si="190"/>
        <v>0</v>
      </c>
      <c r="X284" s="80">
        <f t="shared" si="190"/>
        <v>0</v>
      </c>
      <c r="Y284" s="80">
        <f t="shared" si="190"/>
        <v>0</v>
      </c>
      <c r="Z284" s="87">
        <f t="shared" si="190"/>
        <v>0</v>
      </c>
      <c r="AA284" s="99"/>
      <c r="AB284" s="99"/>
      <c r="AC284" s="99"/>
      <c r="AD284" s="87"/>
      <c r="AE284" s="100"/>
      <c r="AF284" s="99"/>
      <c r="AG284" s="99"/>
      <c r="AH284" s="87"/>
      <c r="AI284" s="100"/>
      <c r="AJ284" s="99"/>
      <c r="AK284" s="99"/>
      <c r="AL284" s="87"/>
      <c r="AM284" s="100"/>
      <c r="AN284" s="99"/>
      <c r="AO284" s="99"/>
      <c r="AP284" s="87"/>
      <c r="AQ284" s="100"/>
      <c r="AR284" s="99"/>
      <c r="AS284" s="99"/>
      <c r="AT284" s="87"/>
      <c r="AU284" s="100"/>
      <c r="AV284" s="99"/>
      <c r="AW284" s="99"/>
      <c r="AX284" s="87"/>
      <c r="AY284" s="100"/>
      <c r="AZ284" s="99"/>
      <c r="BA284" s="99"/>
      <c r="BB284" s="87"/>
      <c r="BC284" s="100"/>
      <c r="BD284" s="99"/>
      <c r="BE284" s="99"/>
      <c r="BF284" s="87"/>
      <c r="BG284" s="100"/>
      <c r="BH284" s="99"/>
      <c r="BI284" s="99"/>
      <c r="BJ284" s="87"/>
    </row>
    <row r="285" spans="2:62" x14ac:dyDescent="0.45">
      <c r="B285" s="31" t="s">
        <v>283</v>
      </c>
      <c r="C285" s="24"/>
      <c r="D285" s="23"/>
      <c r="E285" s="23"/>
      <c r="F285" s="25"/>
      <c r="G285" s="23"/>
      <c r="H285" s="23"/>
      <c r="I285" s="23"/>
      <c r="J285" s="23"/>
      <c r="K285" s="97">
        <v>2</v>
      </c>
      <c r="L285" s="98">
        <v>0</v>
      </c>
      <c r="M285" s="98">
        <v>0</v>
      </c>
      <c r="N285" s="133">
        <v>0</v>
      </c>
      <c r="O285" s="98">
        <v>0</v>
      </c>
      <c r="P285" s="98">
        <v>0</v>
      </c>
      <c r="Q285" s="98">
        <v>0</v>
      </c>
      <c r="R285" s="98">
        <v>0</v>
      </c>
      <c r="S285" s="113">
        <v>0</v>
      </c>
      <c r="T285" s="102">
        <v>0</v>
      </c>
      <c r="U285" s="102">
        <v>0</v>
      </c>
      <c r="V285" s="23"/>
      <c r="W285" s="88"/>
      <c r="X285" s="81"/>
      <c r="Y285" s="81"/>
      <c r="Z285" s="89"/>
      <c r="AA285" s="102"/>
      <c r="AB285" s="102"/>
      <c r="AC285" s="102"/>
      <c r="AD285" s="25"/>
      <c r="AE285" s="113"/>
      <c r="AF285" s="102"/>
      <c r="AG285" s="102"/>
      <c r="AH285" s="25"/>
      <c r="AI285" s="113"/>
      <c r="AJ285" s="102"/>
      <c r="AK285" s="102"/>
      <c r="AL285" s="25"/>
      <c r="AM285" s="113"/>
      <c r="AN285" s="102"/>
      <c r="AO285" s="102"/>
      <c r="AP285" s="25"/>
      <c r="AQ285" s="113"/>
      <c r="AR285" s="102"/>
      <c r="AS285" s="102"/>
      <c r="AT285" s="25"/>
      <c r="AU285" s="113"/>
      <c r="AV285" s="102"/>
      <c r="AW285" s="102"/>
      <c r="AX285" s="25"/>
      <c r="AY285" s="113"/>
      <c r="AZ285" s="102"/>
      <c r="BA285" s="102"/>
      <c r="BB285" s="25"/>
      <c r="BC285" s="113"/>
      <c r="BD285" s="102"/>
      <c r="BE285" s="102"/>
      <c r="BF285" s="25"/>
      <c r="BG285" s="113"/>
      <c r="BH285" s="102"/>
      <c r="BI285" s="102"/>
      <c r="BJ285" s="25"/>
    </row>
    <row r="286" spans="2:62" x14ac:dyDescent="0.45">
      <c r="B286" s="31"/>
      <c r="C286" s="24"/>
      <c r="D286" s="23"/>
      <c r="E286" s="23"/>
      <c r="F286" s="25"/>
      <c r="G286" s="23"/>
      <c r="H286" s="23"/>
      <c r="I286" s="23"/>
      <c r="J286" s="23"/>
      <c r="K286" s="97"/>
      <c r="L286" s="98"/>
      <c r="M286" s="98"/>
      <c r="N286" s="133"/>
      <c r="O286" s="98"/>
      <c r="P286" s="98"/>
      <c r="Q286" s="98"/>
      <c r="R286" s="98"/>
      <c r="S286" s="113"/>
      <c r="T286" s="102"/>
      <c r="U286" s="102"/>
      <c r="V286" s="23"/>
      <c r="W286" s="88"/>
      <c r="X286" s="81"/>
      <c r="Y286" s="81"/>
      <c r="Z286" s="89"/>
      <c r="AA286" s="102"/>
      <c r="AB286" s="102"/>
      <c r="AC286" s="102"/>
      <c r="AD286" s="25"/>
      <c r="AE286" s="113"/>
      <c r="AF286" s="102"/>
      <c r="AG286" s="102"/>
      <c r="AH286" s="25"/>
      <c r="AI286" s="113"/>
      <c r="AJ286" s="102"/>
      <c r="AK286" s="102"/>
      <c r="AL286" s="25"/>
      <c r="AM286" s="113"/>
      <c r="AN286" s="102"/>
      <c r="AO286" s="102"/>
      <c r="AP286" s="25"/>
      <c r="AQ286" s="113"/>
      <c r="AR286" s="102"/>
      <c r="AS286" s="102"/>
      <c r="AT286" s="25"/>
      <c r="AU286" s="113"/>
      <c r="AV286" s="102"/>
      <c r="AW286" s="102"/>
      <c r="AX286" s="25"/>
      <c r="AY286" s="113"/>
      <c r="AZ286" s="102"/>
      <c r="BA286" s="102"/>
      <c r="BB286" s="25"/>
      <c r="BC286" s="113"/>
      <c r="BD286" s="102"/>
      <c r="BE286" s="102"/>
      <c r="BF286" s="25"/>
      <c r="BG286" s="113"/>
      <c r="BH286" s="102"/>
      <c r="BI286" s="102"/>
      <c r="BJ286" s="25"/>
    </row>
    <row r="287" spans="2:62" s="7" customFormat="1" x14ac:dyDescent="0.45">
      <c r="B287" s="72" t="s">
        <v>139</v>
      </c>
      <c r="C287" s="20"/>
      <c r="D287" s="19"/>
      <c r="E287" s="19"/>
      <c r="F287" s="21"/>
      <c r="G287" s="19"/>
      <c r="H287" s="19"/>
      <c r="I287" s="19"/>
      <c r="J287" s="19"/>
      <c r="K287" s="100">
        <f>SUM(K288:K289)</f>
        <v>1</v>
      </c>
      <c r="L287" s="99">
        <f t="shared" ref="L287:N287" si="191">SUM(L288:L289)</f>
        <v>2</v>
      </c>
      <c r="M287" s="99">
        <f t="shared" si="191"/>
        <v>2</v>
      </c>
      <c r="N287" s="135">
        <f t="shared" si="191"/>
        <v>3</v>
      </c>
      <c r="O287" s="99">
        <f>SUM(O288:O289)</f>
        <v>0</v>
      </c>
      <c r="P287" s="99">
        <f t="shared" ref="P287:Z287" si="192">SUM(P288:P289)</f>
        <v>1</v>
      </c>
      <c r="Q287" s="99">
        <f t="shared" si="192"/>
        <v>1</v>
      </c>
      <c r="R287" s="99">
        <f t="shared" si="192"/>
        <v>1</v>
      </c>
      <c r="S287" s="100">
        <f>SUM(S288:S289)</f>
        <v>1</v>
      </c>
      <c r="T287" s="99">
        <f t="shared" si="192"/>
        <v>0</v>
      </c>
      <c r="U287" s="99">
        <f t="shared" ref="U287" si="193">SUM(U288:U289)</f>
        <v>0</v>
      </c>
      <c r="V287" s="80">
        <f t="shared" si="192"/>
        <v>0</v>
      </c>
      <c r="W287" s="86">
        <f>SUM(W288:W289)</f>
        <v>0</v>
      </c>
      <c r="X287" s="80">
        <f t="shared" si="192"/>
        <v>0</v>
      </c>
      <c r="Y287" s="80">
        <f t="shared" si="192"/>
        <v>0</v>
      </c>
      <c r="Z287" s="87">
        <f t="shared" si="192"/>
        <v>0</v>
      </c>
      <c r="AA287" s="99"/>
      <c r="AB287" s="99"/>
      <c r="AC287" s="99"/>
      <c r="AD287" s="87"/>
      <c r="AE287" s="100"/>
      <c r="AF287" s="99"/>
      <c r="AG287" s="99"/>
      <c r="AH287" s="87"/>
      <c r="AI287" s="100"/>
      <c r="AJ287" s="99"/>
      <c r="AK287" s="99"/>
      <c r="AL287" s="87"/>
      <c r="AM287" s="100"/>
      <c r="AN287" s="99"/>
      <c r="AO287" s="99"/>
      <c r="AP287" s="87"/>
      <c r="AQ287" s="100"/>
      <c r="AR287" s="99"/>
      <c r="AS287" s="99"/>
      <c r="AT287" s="87"/>
      <c r="AU287" s="100"/>
      <c r="AV287" s="99"/>
      <c r="AW287" s="99"/>
      <c r="AX287" s="87"/>
      <c r="AY287" s="100"/>
      <c r="AZ287" s="99"/>
      <c r="BA287" s="99"/>
      <c r="BB287" s="87"/>
      <c r="BC287" s="100"/>
      <c r="BD287" s="99"/>
      <c r="BE287" s="99"/>
      <c r="BF287" s="87"/>
      <c r="BG287" s="100"/>
      <c r="BH287" s="99"/>
      <c r="BI287" s="99"/>
      <c r="BJ287" s="87"/>
    </row>
    <row r="288" spans="2:62" x14ac:dyDescent="0.45">
      <c r="B288" s="31" t="s">
        <v>264</v>
      </c>
      <c r="C288" s="24"/>
      <c r="D288" s="23"/>
      <c r="E288" s="23"/>
      <c r="F288" s="25"/>
      <c r="G288" s="23"/>
      <c r="H288" s="23"/>
      <c r="I288" s="23"/>
      <c r="J288" s="23"/>
      <c r="K288" s="97">
        <v>0</v>
      </c>
      <c r="L288" s="98">
        <v>2</v>
      </c>
      <c r="M288" s="98">
        <v>2</v>
      </c>
      <c r="N288" s="133">
        <v>3</v>
      </c>
      <c r="O288" s="98">
        <v>0</v>
      </c>
      <c r="P288" s="98">
        <v>1</v>
      </c>
      <c r="Q288" s="98">
        <v>1</v>
      </c>
      <c r="R288" s="98">
        <v>1</v>
      </c>
      <c r="S288" s="113">
        <v>1</v>
      </c>
      <c r="T288" s="102">
        <v>0</v>
      </c>
      <c r="U288" s="102">
        <v>0</v>
      </c>
      <c r="V288" s="23"/>
      <c r="W288" s="88"/>
      <c r="X288" s="81"/>
      <c r="Y288" s="81"/>
      <c r="Z288" s="89"/>
      <c r="AA288" s="102"/>
      <c r="AB288" s="102"/>
      <c r="AC288" s="102"/>
      <c r="AD288" s="25"/>
      <c r="AE288" s="113"/>
      <c r="AF288" s="102"/>
      <c r="AG288" s="102"/>
      <c r="AH288" s="25"/>
      <c r="AI288" s="113"/>
      <c r="AJ288" s="102"/>
      <c r="AK288" s="102"/>
      <c r="AL288" s="25"/>
      <c r="AM288" s="113"/>
      <c r="AN288" s="102"/>
      <c r="AO288" s="102"/>
      <c r="AP288" s="25"/>
      <c r="AQ288" s="113"/>
      <c r="AR288" s="102"/>
      <c r="AS288" s="102"/>
      <c r="AT288" s="25"/>
      <c r="AU288" s="113"/>
      <c r="AV288" s="102"/>
      <c r="AW288" s="102"/>
      <c r="AX288" s="25"/>
      <c r="AY288" s="113"/>
      <c r="AZ288" s="102"/>
      <c r="BA288" s="102"/>
      <c r="BB288" s="25"/>
      <c r="BC288" s="113"/>
      <c r="BD288" s="102"/>
      <c r="BE288" s="102"/>
      <c r="BF288" s="25"/>
      <c r="BG288" s="113"/>
      <c r="BH288" s="102"/>
      <c r="BI288" s="102"/>
      <c r="BJ288" s="25"/>
    </row>
    <row r="289" spans="2:62" x14ac:dyDescent="0.45">
      <c r="B289" s="31" t="s">
        <v>284</v>
      </c>
      <c r="C289" s="24"/>
      <c r="D289" s="23"/>
      <c r="E289" s="23"/>
      <c r="F289" s="25"/>
      <c r="G289" s="23"/>
      <c r="H289" s="23"/>
      <c r="I289" s="23"/>
      <c r="J289" s="23"/>
      <c r="K289" s="97">
        <v>1</v>
      </c>
      <c r="L289" s="98">
        <v>0</v>
      </c>
      <c r="M289" s="98">
        <v>0</v>
      </c>
      <c r="N289" s="133">
        <v>0</v>
      </c>
      <c r="O289" s="98">
        <v>0</v>
      </c>
      <c r="P289" s="98">
        <v>0</v>
      </c>
      <c r="Q289" s="98">
        <v>0</v>
      </c>
      <c r="R289" s="98">
        <v>0</v>
      </c>
      <c r="S289" s="113">
        <v>0</v>
      </c>
      <c r="T289" s="102">
        <v>0</v>
      </c>
      <c r="U289" s="102">
        <v>0</v>
      </c>
      <c r="V289" s="23"/>
      <c r="W289" s="88"/>
      <c r="X289" s="81"/>
      <c r="Y289" s="81"/>
      <c r="Z289" s="89"/>
      <c r="AA289" s="102"/>
      <c r="AB289" s="102"/>
      <c r="AC289" s="102"/>
      <c r="AD289" s="25"/>
      <c r="AE289" s="113"/>
      <c r="AF289" s="102"/>
      <c r="AG289" s="102"/>
      <c r="AH289" s="25"/>
      <c r="AI289" s="113"/>
      <c r="AJ289" s="102"/>
      <c r="AK289" s="102"/>
      <c r="AL289" s="25"/>
      <c r="AM289" s="113"/>
      <c r="AN289" s="102"/>
      <c r="AO289" s="102"/>
      <c r="AP289" s="25"/>
      <c r="AQ289" s="113"/>
      <c r="AR289" s="102"/>
      <c r="AS289" s="102"/>
      <c r="AT289" s="25"/>
      <c r="AU289" s="113"/>
      <c r="AV289" s="102"/>
      <c r="AW289" s="102"/>
      <c r="AX289" s="25"/>
      <c r="AY289" s="113"/>
      <c r="AZ289" s="102"/>
      <c r="BA289" s="102"/>
      <c r="BB289" s="25"/>
      <c r="BC289" s="113"/>
      <c r="BD289" s="102"/>
      <c r="BE289" s="102"/>
      <c r="BF289" s="25"/>
      <c r="BG289" s="113"/>
      <c r="BH289" s="102"/>
      <c r="BI289" s="102"/>
      <c r="BJ289" s="25"/>
    </row>
    <row r="290" spans="2:62" x14ac:dyDescent="0.45">
      <c r="B290" s="31"/>
      <c r="C290" s="24"/>
      <c r="D290" s="23"/>
      <c r="E290" s="23"/>
      <c r="F290" s="25"/>
      <c r="G290" s="23"/>
      <c r="H290" s="23"/>
      <c r="I290" s="23"/>
      <c r="J290" s="23"/>
      <c r="K290" s="88"/>
      <c r="L290" s="81"/>
      <c r="M290" s="81"/>
      <c r="N290" s="89"/>
      <c r="O290" s="81"/>
      <c r="P290" s="81"/>
      <c r="Q290" s="81"/>
      <c r="R290" s="81"/>
      <c r="S290" s="24"/>
      <c r="T290" s="102"/>
      <c r="U290" s="23"/>
      <c r="V290" s="23"/>
      <c r="W290" s="88"/>
      <c r="X290" s="81"/>
      <c r="Y290" s="81"/>
      <c r="Z290" s="89"/>
      <c r="AA290" s="23"/>
      <c r="AB290" s="102"/>
      <c r="AC290" s="23"/>
      <c r="AD290" s="25"/>
      <c r="AE290" s="24"/>
      <c r="AF290" s="102"/>
      <c r="AG290" s="23"/>
      <c r="AH290" s="25"/>
      <c r="AI290" s="24"/>
      <c r="AJ290" s="102"/>
      <c r="AK290" s="23"/>
      <c r="AL290" s="25"/>
      <c r="AM290" s="24"/>
      <c r="AN290" s="102"/>
      <c r="AO290" s="23"/>
      <c r="AP290" s="25"/>
      <c r="AQ290" s="24"/>
      <c r="AR290" s="102"/>
      <c r="AS290" s="23"/>
      <c r="AT290" s="25"/>
      <c r="AU290" s="24"/>
      <c r="AV290" s="102"/>
      <c r="AW290" s="23"/>
      <c r="AX290" s="25"/>
      <c r="AY290" s="24"/>
      <c r="AZ290" s="102"/>
      <c r="BA290" s="23"/>
      <c r="BB290" s="25"/>
      <c r="BC290" s="24"/>
      <c r="BD290" s="102"/>
      <c r="BE290" s="23"/>
      <c r="BF290" s="25"/>
      <c r="BG290" s="24"/>
      <c r="BH290" s="102"/>
      <c r="BI290" s="23"/>
      <c r="BJ290" s="25"/>
    </row>
    <row r="291" spans="2:62" s="7" customFormat="1" x14ac:dyDescent="0.45">
      <c r="B291" s="26" t="s">
        <v>28</v>
      </c>
      <c r="C291" s="20"/>
      <c r="D291" s="19"/>
      <c r="E291" s="19"/>
      <c r="F291" s="21"/>
      <c r="G291" s="19"/>
      <c r="H291" s="19"/>
      <c r="I291" s="19"/>
      <c r="J291" s="19"/>
      <c r="K291" s="86">
        <f>SUM(K292)</f>
        <v>10727</v>
      </c>
      <c r="L291" s="80">
        <f t="shared" ref="L291" si="194">SUM(L292)</f>
        <v>26557</v>
      </c>
      <c r="M291" s="80">
        <f t="shared" ref="M291" si="195">SUM(M292)</f>
        <v>76050</v>
      </c>
      <c r="N291" s="87">
        <f t="shared" ref="N291" si="196">SUM(N292)</f>
        <v>28031</v>
      </c>
      <c r="O291" s="80">
        <f>SUM(O292)</f>
        <v>21598</v>
      </c>
      <c r="P291" s="80">
        <f t="shared" ref="P291:Z291" si="197">SUM(P292)</f>
        <v>28850</v>
      </c>
      <c r="Q291" s="80">
        <f t="shared" si="197"/>
        <v>66669</v>
      </c>
      <c r="R291" s="80">
        <f t="shared" si="197"/>
        <v>23540</v>
      </c>
      <c r="S291" s="86">
        <f>SUM(S292)</f>
        <v>11965</v>
      </c>
      <c r="T291" s="99">
        <f t="shared" si="197"/>
        <v>0</v>
      </c>
      <c r="U291" s="80">
        <f t="shared" si="197"/>
        <v>2133</v>
      </c>
      <c r="V291" s="80">
        <f t="shared" si="197"/>
        <v>10331</v>
      </c>
      <c r="W291" s="86">
        <f>SUM(W292)</f>
        <v>10638</v>
      </c>
      <c r="X291" s="80">
        <f t="shared" si="197"/>
        <v>0</v>
      </c>
      <c r="Y291" s="80">
        <f t="shared" si="197"/>
        <v>0</v>
      </c>
      <c r="Z291" s="87">
        <f t="shared" si="197"/>
        <v>0</v>
      </c>
      <c r="AA291" s="80"/>
      <c r="AB291" s="99"/>
      <c r="AC291" s="80"/>
      <c r="AD291" s="80"/>
      <c r="AE291" s="86"/>
      <c r="AF291" s="99"/>
      <c r="AG291" s="80"/>
      <c r="AH291" s="80"/>
      <c r="AI291" s="86"/>
      <c r="AJ291" s="99"/>
      <c r="AK291" s="80"/>
      <c r="AL291" s="80"/>
      <c r="AM291" s="86"/>
      <c r="AN291" s="99"/>
      <c r="AO291" s="80"/>
      <c r="AP291" s="80"/>
      <c r="AQ291" s="86"/>
      <c r="AR291" s="99"/>
      <c r="AS291" s="80"/>
      <c r="AT291" s="80"/>
      <c r="AU291" s="86"/>
      <c r="AV291" s="99"/>
      <c r="AW291" s="80"/>
      <c r="AX291" s="80"/>
      <c r="AY291" s="86"/>
      <c r="AZ291" s="99"/>
      <c r="BA291" s="80"/>
      <c r="BB291" s="80"/>
      <c r="BC291" s="86"/>
      <c r="BD291" s="99"/>
      <c r="BE291" s="80"/>
      <c r="BF291" s="80"/>
      <c r="BG291" s="86"/>
      <c r="BH291" s="99"/>
      <c r="BI291" s="80"/>
      <c r="BJ291" s="87"/>
    </row>
    <row r="292" spans="2:62" x14ac:dyDescent="0.45">
      <c r="B292" s="31" t="s">
        <v>267</v>
      </c>
      <c r="C292" s="24"/>
      <c r="D292" s="23"/>
      <c r="E292" s="23"/>
      <c r="F292" s="25"/>
      <c r="G292" s="23"/>
      <c r="H292" s="23"/>
      <c r="I292" s="23"/>
      <c r="J292" s="23"/>
      <c r="K292" s="88">
        <v>10727</v>
      </c>
      <c r="L292" s="81">
        <v>26557</v>
      </c>
      <c r="M292" s="81">
        <v>76050</v>
      </c>
      <c r="N292" s="89">
        <v>28031</v>
      </c>
      <c r="O292" s="81">
        <v>21598</v>
      </c>
      <c r="P292" s="81">
        <v>28850</v>
      </c>
      <c r="Q292" s="81">
        <v>66669</v>
      </c>
      <c r="R292" s="81">
        <v>23540</v>
      </c>
      <c r="S292" s="24">
        <v>11965</v>
      </c>
      <c r="T292" s="102">
        <v>0</v>
      </c>
      <c r="U292" s="23">
        <v>2133</v>
      </c>
      <c r="V292" s="23">
        <v>10331</v>
      </c>
      <c r="W292" s="88">
        <v>10638</v>
      </c>
      <c r="X292" s="81"/>
      <c r="Y292" s="81"/>
      <c r="Z292" s="89"/>
      <c r="AA292" s="23"/>
      <c r="AB292" s="102"/>
      <c r="AC292" s="23"/>
      <c r="AD292" s="25"/>
      <c r="AE292" s="24"/>
      <c r="AF292" s="102"/>
      <c r="AG292" s="23"/>
      <c r="AH292" s="25"/>
      <c r="AI292" s="24"/>
      <c r="AJ292" s="102"/>
      <c r="AK292" s="23"/>
      <c r="AL292" s="25"/>
      <c r="AM292" s="24"/>
      <c r="AN292" s="102"/>
      <c r="AO292" s="23"/>
      <c r="AP292" s="25"/>
      <c r="AQ292" s="24"/>
      <c r="AR292" s="102"/>
      <c r="AS292" s="23"/>
      <c r="AT292" s="25"/>
      <c r="AU292" s="24"/>
      <c r="AV292" s="102"/>
      <c r="AW292" s="23"/>
      <c r="AX292" s="25"/>
      <c r="AY292" s="24"/>
      <c r="AZ292" s="102"/>
      <c r="BA292" s="23"/>
      <c r="BB292" s="25"/>
      <c r="BC292" s="24"/>
      <c r="BD292" s="102"/>
      <c r="BE292" s="23"/>
      <c r="BF292" s="25"/>
      <c r="BG292" s="24"/>
      <c r="BH292" s="102"/>
      <c r="BI292" s="23"/>
      <c r="BJ292" s="25"/>
    </row>
    <row r="293" spans="2:62" ht="15.75" thickBot="1" x14ac:dyDescent="0.5">
      <c r="B293" s="33"/>
      <c r="C293" s="35"/>
      <c r="D293" s="34"/>
      <c r="E293" s="34"/>
      <c r="F293" s="36"/>
      <c r="G293" s="34"/>
      <c r="H293" s="34"/>
      <c r="I293" s="34"/>
      <c r="J293" s="34"/>
      <c r="K293" s="35"/>
      <c r="L293" s="34"/>
      <c r="M293" s="34"/>
      <c r="N293" s="36"/>
      <c r="O293" s="90"/>
      <c r="P293" s="90"/>
      <c r="Q293" s="90"/>
      <c r="R293" s="90"/>
      <c r="S293" s="35"/>
      <c r="T293" s="34"/>
      <c r="U293" s="34"/>
      <c r="V293" s="34"/>
      <c r="W293" s="152"/>
      <c r="X293" s="90"/>
      <c r="Y293" s="90"/>
      <c r="Z293" s="90"/>
      <c r="AA293" s="34"/>
      <c r="AB293" s="34"/>
      <c r="AC293" s="34"/>
      <c r="AD293" s="34"/>
      <c r="AE293" s="35"/>
      <c r="AF293" s="34"/>
      <c r="AG293" s="34"/>
      <c r="AH293" s="34"/>
      <c r="AI293" s="35"/>
      <c r="AJ293" s="34"/>
      <c r="AK293" s="34"/>
      <c r="AL293" s="34"/>
      <c r="AM293" s="35"/>
      <c r="AN293" s="34"/>
      <c r="AO293" s="34"/>
      <c r="AP293" s="34"/>
      <c r="AQ293" s="35"/>
      <c r="AR293" s="34"/>
      <c r="AS293" s="34"/>
      <c r="AT293" s="34"/>
      <c r="AU293" s="35"/>
      <c r="AV293" s="34"/>
      <c r="AW293" s="34"/>
      <c r="AX293" s="34"/>
      <c r="AY293" s="35"/>
      <c r="AZ293" s="34"/>
      <c r="BA293" s="34"/>
      <c r="BB293" s="34"/>
      <c r="BC293" s="35"/>
      <c r="BD293" s="34"/>
      <c r="BE293" s="34"/>
      <c r="BF293" s="34"/>
      <c r="BG293" s="35"/>
      <c r="BH293" s="34"/>
      <c r="BI293" s="34"/>
      <c r="BJ293" s="36"/>
    </row>
    <row r="294" spans="2:62" x14ac:dyDescent="0.45"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85"/>
      <c r="X294" s="85"/>
      <c r="Y294" s="85"/>
      <c r="Z294" s="85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</row>
    <row r="295" spans="2:62" x14ac:dyDescent="0.45">
      <c r="B295" s="2" t="s">
        <v>26</v>
      </c>
    </row>
  </sheetData>
  <mergeCells count="15">
    <mergeCell ref="W5:Z5"/>
    <mergeCell ref="S5:V5"/>
    <mergeCell ref="O5:R5"/>
    <mergeCell ref="C5:F5"/>
    <mergeCell ref="G5:J5"/>
    <mergeCell ref="K5:N5"/>
    <mergeCell ref="AU5:AX5"/>
    <mergeCell ref="AY5:BB5"/>
    <mergeCell ref="BC5:BF5"/>
    <mergeCell ref="BG5:BJ5"/>
    <mergeCell ref="AA5:AD5"/>
    <mergeCell ref="AE5:AH5"/>
    <mergeCell ref="AI5:AL5"/>
    <mergeCell ref="AM5:AP5"/>
    <mergeCell ref="AQ5:AT5"/>
  </mergeCells>
  <hyperlinks>
    <hyperlink ref="A1" location="'Table of Contents'!A1" display="Back to the Table of Contents"/>
  </hyperlinks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</sheetPr>
  <dimension ref="A1:R295"/>
  <sheetViews>
    <sheetView zoomScaleNormal="100" workbookViewId="0">
      <pane xSplit="2" ySplit="6" topLeftCell="C37" activePane="bottomRight" state="frozen"/>
      <selection pane="topRight" activeCell="C1" sqref="C1"/>
      <selection pane="bottomLeft" activeCell="A7" sqref="A7"/>
      <selection pane="bottomRight" activeCell="G51" sqref="G51:H57"/>
    </sheetView>
  </sheetViews>
  <sheetFormatPr defaultColWidth="9.86328125" defaultRowHeight="15.4" x14ac:dyDescent="0.45"/>
  <cols>
    <col min="1" max="1" width="6.1328125" style="2" customWidth="1"/>
    <col min="2" max="2" width="75.19921875" style="2" customWidth="1"/>
    <col min="3" max="3" width="2.86328125" style="2" customWidth="1"/>
    <col min="4" max="6" width="11" style="75" hidden="1" customWidth="1"/>
    <col min="7" max="7" width="11.1328125" style="75" bestFit="1" customWidth="1"/>
    <col min="8" max="8" width="10.265625" style="75" bestFit="1" customWidth="1"/>
    <col min="9" max="9" width="11.53125" style="75" bestFit="1" customWidth="1"/>
    <col min="10" max="18" width="11.53125" style="75" hidden="1" customWidth="1"/>
    <col min="19" max="190" width="9.86328125" style="2"/>
    <col min="191" max="191" width="7.796875" style="2" customWidth="1"/>
    <col min="192" max="192" width="75.19921875" style="2" customWidth="1"/>
    <col min="193" max="193" width="2.86328125" style="2" customWidth="1"/>
    <col min="194" max="196" width="10.1328125" style="2" bestFit="1" customWidth="1"/>
    <col min="197" max="197" width="9.796875" style="2" customWidth="1"/>
    <col min="198" max="198" width="10.796875" style="2" customWidth="1"/>
    <col min="199" max="199" width="11.1328125" style="2" customWidth="1"/>
    <col min="200" max="201" width="9.86328125" style="2" customWidth="1"/>
    <col min="202" max="202" width="10.86328125" style="2" customWidth="1"/>
    <col min="203" max="203" width="10" style="2" customWidth="1"/>
    <col min="204" max="204" width="10.19921875" style="2" bestFit="1" customWidth="1"/>
    <col min="205" max="209" width="9.86328125" style="2" customWidth="1"/>
    <col min="210" max="212" width="11.19921875" style="2" bestFit="1" customWidth="1"/>
    <col min="213" max="446" width="9.86328125" style="2"/>
    <col min="447" max="447" width="7.796875" style="2" customWidth="1"/>
    <col min="448" max="448" width="75.19921875" style="2" customWidth="1"/>
    <col min="449" max="449" width="2.86328125" style="2" customWidth="1"/>
    <col min="450" max="452" width="10.1328125" style="2" bestFit="1" customWidth="1"/>
    <col min="453" max="453" width="9.796875" style="2" customWidth="1"/>
    <col min="454" max="454" width="10.796875" style="2" customWidth="1"/>
    <col min="455" max="455" width="11.1328125" style="2" customWidth="1"/>
    <col min="456" max="457" width="9.86328125" style="2" customWidth="1"/>
    <col min="458" max="458" width="10.86328125" style="2" customWidth="1"/>
    <col min="459" max="459" width="10" style="2" customWidth="1"/>
    <col min="460" max="460" width="10.19921875" style="2" bestFit="1" customWidth="1"/>
    <col min="461" max="465" width="9.86328125" style="2" customWidth="1"/>
    <col min="466" max="468" width="11.19921875" style="2" bestFit="1" customWidth="1"/>
    <col min="469" max="702" width="9.86328125" style="2"/>
    <col min="703" max="703" width="7.796875" style="2" customWidth="1"/>
    <col min="704" max="704" width="75.19921875" style="2" customWidth="1"/>
    <col min="705" max="705" width="2.86328125" style="2" customWidth="1"/>
    <col min="706" max="708" width="10.1328125" style="2" bestFit="1" customWidth="1"/>
    <col min="709" max="709" width="9.796875" style="2" customWidth="1"/>
    <col min="710" max="710" width="10.796875" style="2" customWidth="1"/>
    <col min="711" max="711" width="11.1328125" style="2" customWidth="1"/>
    <col min="712" max="713" width="9.86328125" style="2" customWidth="1"/>
    <col min="714" max="714" width="10.86328125" style="2" customWidth="1"/>
    <col min="715" max="715" width="10" style="2" customWidth="1"/>
    <col min="716" max="716" width="10.19921875" style="2" bestFit="1" customWidth="1"/>
    <col min="717" max="721" width="9.86328125" style="2" customWidth="1"/>
    <col min="722" max="724" width="11.19921875" style="2" bestFit="1" customWidth="1"/>
    <col min="725" max="958" width="9.86328125" style="2"/>
    <col min="959" max="959" width="7.796875" style="2" customWidth="1"/>
    <col min="960" max="960" width="75.19921875" style="2" customWidth="1"/>
    <col min="961" max="961" width="2.86328125" style="2" customWidth="1"/>
    <col min="962" max="964" width="10.1328125" style="2" bestFit="1" customWidth="1"/>
    <col min="965" max="965" width="9.796875" style="2" customWidth="1"/>
    <col min="966" max="966" width="10.796875" style="2" customWidth="1"/>
    <col min="967" max="967" width="11.1328125" style="2" customWidth="1"/>
    <col min="968" max="969" width="9.86328125" style="2" customWidth="1"/>
    <col min="970" max="970" width="10.86328125" style="2" customWidth="1"/>
    <col min="971" max="971" width="10" style="2" customWidth="1"/>
    <col min="972" max="972" width="10.19921875" style="2" bestFit="1" customWidth="1"/>
    <col min="973" max="977" width="9.86328125" style="2" customWidth="1"/>
    <col min="978" max="980" width="11.19921875" style="2" bestFit="1" customWidth="1"/>
    <col min="981" max="1214" width="9.86328125" style="2"/>
    <col min="1215" max="1215" width="7.796875" style="2" customWidth="1"/>
    <col min="1216" max="1216" width="75.19921875" style="2" customWidth="1"/>
    <col min="1217" max="1217" width="2.86328125" style="2" customWidth="1"/>
    <col min="1218" max="1220" width="10.1328125" style="2" bestFit="1" customWidth="1"/>
    <col min="1221" max="1221" width="9.796875" style="2" customWidth="1"/>
    <col min="1222" max="1222" width="10.796875" style="2" customWidth="1"/>
    <col min="1223" max="1223" width="11.1328125" style="2" customWidth="1"/>
    <col min="1224" max="1225" width="9.86328125" style="2" customWidth="1"/>
    <col min="1226" max="1226" width="10.86328125" style="2" customWidth="1"/>
    <col min="1227" max="1227" width="10" style="2" customWidth="1"/>
    <col min="1228" max="1228" width="10.19921875" style="2" bestFit="1" customWidth="1"/>
    <col min="1229" max="1233" width="9.86328125" style="2" customWidth="1"/>
    <col min="1234" max="1236" width="11.19921875" style="2" bestFit="1" customWidth="1"/>
    <col min="1237" max="1470" width="9.86328125" style="2"/>
    <col min="1471" max="1471" width="7.796875" style="2" customWidth="1"/>
    <col min="1472" max="1472" width="75.19921875" style="2" customWidth="1"/>
    <col min="1473" max="1473" width="2.86328125" style="2" customWidth="1"/>
    <col min="1474" max="1476" width="10.1328125" style="2" bestFit="1" customWidth="1"/>
    <col min="1477" max="1477" width="9.796875" style="2" customWidth="1"/>
    <col min="1478" max="1478" width="10.796875" style="2" customWidth="1"/>
    <col min="1479" max="1479" width="11.1328125" style="2" customWidth="1"/>
    <col min="1480" max="1481" width="9.86328125" style="2" customWidth="1"/>
    <col min="1482" max="1482" width="10.86328125" style="2" customWidth="1"/>
    <col min="1483" max="1483" width="10" style="2" customWidth="1"/>
    <col min="1484" max="1484" width="10.19921875" style="2" bestFit="1" customWidth="1"/>
    <col min="1485" max="1489" width="9.86328125" style="2" customWidth="1"/>
    <col min="1490" max="1492" width="11.19921875" style="2" bestFit="1" customWidth="1"/>
    <col min="1493" max="1726" width="9.86328125" style="2"/>
    <col min="1727" max="1727" width="7.796875" style="2" customWidth="1"/>
    <col min="1728" max="1728" width="75.19921875" style="2" customWidth="1"/>
    <col min="1729" max="1729" width="2.86328125" style="2" customWidth="1"/>
    <col min="1730" max="1732" width="10.1328125" style="2" bestFit="1" customWidth="1"/>
    <col min="1733" max="1733" width="9.796875" style="2" customWidth="1"/>
    <col min="1734" max="1734" width="10.796875" style="2" customWidth="1"/>
    <col min="1735" max="1735" width="11.1328125" style="2" customWidth="1"/>
    <col min="1736" max="1737" width="9.86328125" style="2" customWidth="1"/>
    <col min="1738" max="1738" width="10.86328125" style="2" customWidth="1"/>
    <col min="1739" max="1739" width="10" style="2" customWidth="1"/>
    <col min="1740" max="1740" width="10.19921875" style="2" bestFit="1" customWidth="1"/>
    <col min="1741" max="1745" width="9.86328125" style="2" customWidth="1"/>
    <col min="1746" max="1748" width="11.19921875" style="2" bestFit="1" customWidth="1"/>
    <col min="1749" max="1982" width="9.86328125" style="2"/>
    <col min="1983" max="1983" width="7.796875" style="2" customWidth="1"/>
    <col min="1984" max="1984" width="75.19921875" style="2" customWidth="1"/>
    <col min="1985" max="1985" width="2.86328125" style="2" customWidth="1"/>
    <col min="1986" max="1988" width="10.1328125" style="2" bestFit="1" customWidth="1"/>
    <col min="1989" max="1989" width="9.796875" style="2" customWidth="1"/>
    <col min="1990" max="1990" width="10.796875" style="2" customWidth="1"/>
    <col min="1991" max="1991" width="11.1328125" style="2" customWidth="1"/>
    <col min="1992" max="1993" width="9.86328125" style="2" customWidth="1"/>
    <col min="1994" max="1994" width="10.86328125" style="2" customWidth="1"/>
    <col min="1995" max="1995" width="10" style="2" customWidth="1"/>
    <col min="1996" max="1996" width="10.19921875" style="2" bestFit="1" customWidth="1"/>
    <col min="1997" max="2001" width="9.86328125" style="2" customWidth="1"/>
    <col min="2002" max="2004" width="11.19921875" style="2" bestFit="1" customWidth="1"/>
    <col min="2005" max="2238" width="9.86328125" style="2"/>
    <col min="2239" max="2239" width="7.796875" style="2" customWidth="1"/>
    <col min="2240" max="2240" width="75.19921875" style="2" customWidth="1"/>
    <col min="2241" max="2241" width="2.86328125" style="2" customWidth="1"/>
    <col min="2242" max="2244" width="10.1328125" style="2" bestFit="1" customWidth="1"/>
    <col min="2245" max="2245" width="9.796875" style="2" customWidth="1"/>
    <col min="2246" max="2246" width="10.796875" style="2" customWidth="1"/>
    <col min="2247" max="2247" width="11.1328125" style="2" customWidth="1"/>
    <col min="2248" max="2249" width="9.86328125" style="2" customWidth="1"/>
    <col min="2250" max="2250" width="10.86328125" style="2" customWidth="1"/>
    <col min="2251" max="2251" width="10" style="2" customWidth="1"/>
    <col min="2252" max="2252" width="10.19921875" style="2" bestFit="1" customWidth="1"/>
    <col min="2253" max="2257" width="9.86328125" style="2" customWidth="1"/>
    <col min="2258" max="2260" width="11.19921875" style="2" bestFit="1" customWidth="1"/>
    <col min="2261" max="2494" width="9.86328125" style="2"/>
    <col min="2495" max="2495" width="7.796875" style="2" customWidth="1"/>
    <col min="2496" max="2496" width="75.19921875" style="2" customWidth="1"/>
    <col min="2497" max="2497" width="2.86328125" style="2" customWidth="1"/>
    <col min="2498" max="2500" width="10.1328125" style="2" bestFit="1" customWidth="1"/>
    <col min="2501" max="2501" width="9.796875" style="2" customWidth="1"/>
    <col min="2502" max="2502" width="10.796875" style="2" customWidth="1"/>
    <col min="2503" max="2503" width="11.1328125" style="2" customWidth="1"/>
    <col min="2504" max="2505" width="9.86328125" style="2" customWidth="1"/>
    <col min="2506" max="2506" width="10.86328125" style="2" customWidth="1"/>
    <col min="2507" max="2507" width="10" style="2" customWidth="1"/>
    <col min="2508" max="2508" width="10.19921875" style="2" bestFit="1" customWidth="1"/>
    <col min="2509" max="2513" width="9.86328125" style="2" customWidth="1"/>
    <col min="2514" max="2516" width="11.19921875" style="2" bestFit="1" customWidth="1"/>
    <col min="2517" max="2750" width="9.86328125" style="2"/>
    <col min="2751" max="2751" width="7.796875" style="2" customWidth="1"/>
    <col min="2752" max="2752" width="75.19921875" style="2" customWidth="1"/>
    <col min="2753" max="2753" width="2.86328125" style="2" customWidth="1"/>
    <col min="2754" max="2756" width="10.1328125" style="2" bestFit="1" customWidth="1"/>
    <col min="2757" max="2757" width="9.796875" style="2" customWidth="1"/>
    <col min="2758" max="2758" width="10.796875" style="2" customWidth="1"/>
    <col min="2759" max="2759" width="11.1328125" style="2" customWidth="1"/>
    <col min="2760" max="2761" width="9.86328125" style="2" customWidth="1"/>
    <col min="2762" max="2762" width="10.86328125" style="2" customWidth="1"/>
    <col min="2763" max="2763" width="10" style="2" customWidth="1"/>
    <col min="2764" max="2764" width="10.19921875" style="2" bestFit="1" customWidth="1"/>
    <col min="2765" max="2769" width="9.86328125" style="2" customWidth="1"/>
    <col min="2770" max="2772" width="11.19921875" style="2" bestFit="1" customWidth="1"/>
    <col min="2773" max="3006" width="9.86328125" style="2"/>
    <col min="3007" max="3007" width="7.796875" style="2" customWidth="1"/>
    <col min="3008" max="3008" width="75.19921875" style="2" customWidth="1"/>
    <col min="3009" max="3009" width="2.86328125" style="2" customWidth="1"/>
    <col min="3010" max="3012" width="10.1328125" style="2" bestFit="1" customWidth="1"/>
    <col min="3013" max="3013" width="9.796875" style="2" customWidth="1"/>
    <col min="3014" max="3014" width="10.796875" style="2" customWidth="1"/>
    <col min="3015" max="3015" width="11.1328125" style="2" customWidth="1"/>
    <col min="3016" max="3017" width="9.86328125" style="2" customWidth="1"/>
    <col min="3018" max="3018" width="10.86328125" style="2" customWidth="1"/>
    <col min="3019" max="3019" width="10" style="2" customWidth="1"/>
    <col min="3020" max="3020" width="10.19921875" style="2" bestFit="1" customWidth="1"/>
    <col min="3021" max="3025" width="9.86328125" style="2" customWidth="1"/>
    <col min="3026" max="3028" width="11.19921875" style="2" bestFit="1" customWidth="1"/>
    <col min="3029" max="3262" width="9.86328125" style="2"/>
    <col min="3263" max="3263" width="7.796875" style="2" customWidth="1"/>
    <col min="3264" max="3264" width="75.19921875" style="2" customWidth="1"/>
    <col min="3265" max="3265" width="2.86328125" style="2" customWidth="1"/>
    <col min="3266" max="3268" width="10.1328125" style="2" bestFit="1" customWidth="1"/>
    <col min="3269" max="3269" width="9.796875" style="2" customWidth="1"/>
    <col min="3270" max="3270" width="10.796875" style="2" customWidth="1"/>
    <col min="3271" max="3271" width="11.1328125" style="2" customWidth="1"/>
    <col min="3272" max="3273" width="9.86328125" style="2" customWidth="1"/>
    <col min="3274" max="3274" width="10.86328125" style="2" customWidth="1"/>
    <col min="3275" max="3275" width="10" style="2" customWidth="1"/>
    <col min="3276" max="3276" width="10.19921875" style="2" bestFit="1" customWidth="1"/>
    <col min="3277" max="3281" width="9.86328125" style="2" customWidth="1"/>
    <col min="3282" max="3284" width="11.19921875" style="2" bestFit="1" customWidth="1"/>
    <col min="3285" max="3518" width="9.86328125" style="2"/>
    <col min="3519" max="3519" width="7.796875" style="2" customWidth="1"/>
    <col min="3520" max="3520" width="75.19921875" style="2" customWidth="1"/>
    <col min="3521" max="3521" width="2.86328125" style="2" customWidth="1"/>
    <col min="3522" max="3524" width="10.1328125" style="2" bestFit="1" customWidth="1"/>
    <col min="3525" max="3525" width="9.796875" style="2" customWidth="1"/>
    <col min="3526" max="3526" width="10.796875" style="2" customWidth="1"/>
    <col min="3527" max="3527" width="11.1328125" style="2" customWidth="1"/>
    <col min="3528" max="3529" width="9.86328125" style="2" customWidth="1"/>
    <col min="3530" max="3530" width="10.86328125" style="2" customWidth="1"/>
    <col min="3531" max="3531" width="10" style="2" customWidth="1"/>
    <col min="3532" max="3532" width="10.19921875" style="2" bestFit="1" customWidth="1"/>
    <col min="3533" max="3537" width="9.86328125" style="2" customWidth="1"/>
    <col min="3538" max="3540" width="11.19921875" style="2" bestFit="1" customWidth="1"/>
    <col min="3541" max="3774" width="9.86328125" style="2"/>
    <col min="3775" max="3775" width="7.796875" style="2" customWidth="1"/>
    <col min="3776" max="3776" width="75.19921875" style="2" customWidth="1"/>
    <col min="3777" max="3777" width="2.86328125" style="2" customWidth="1"/>
    <col min="3778" max="3780" width="10.1328125" style="2" bestFit="1" customWidth="1"/>
    <col min="3781" max="3781" width="9.796875" style="2" customWidth="1"/>
    <col min="3782" max="3782" width="10.796875" style="2" customWidth="1"/>
    <col min="3783" max="3783" width="11.1328125" style="2" customWidth="1"/>
    <col min="3784" max="3785" width="9.86328125" style="2" customWidth="1"/>
    <col min="3786" max="3786" width="10.86328125" style="2" customWidth="1"/>
    <col min="3787" max="3787" width="10" style="2" customWidth="1"/>
    <col min="3788" max="3788" width="10.19921875" style="2" bestFit="1" customWidth="1"/>
    <col min="3789" max="3793" width="9.86328125" style="2" customWidth="1"/>
    <col min="3794" max="3796" width="11.19921875" style="2" bestFit="1" customWidth="1"/>
    <col min="3797" max="4030" width="9.86328125" style="2"/>
    <col min="4031" max="4031" width="7.796875" style="2" customWidth="1"/>
    <col min="4032" max="4032" width="75.19921875" style="2" customWidth="1"/>
    <col min="4033" max="4033" width="2.86328125" style="2" customWidth="1"/>
    <col min="4034" max="4036" width="10.1328125" style="2" bestFit="1" customWidth="1"/>
    <col min="4037" max="4037" width="9.796875" style="2" customWidth="1"/>
    <col min="4038" max="4038" width="10.796875" style="2" customWidth="1"/>
    <col min="4039" max="4039" width="11.1328125" style="2" customWidth="1"/>
    <col min="4040" max="4041" width="9.86328125" style="2" customWidth="1"/>
    <col min="4042" max="4042" width="10.86328125" style="2" customWidth="1"/>
    <col min="4043" max="4043" width="10" style="2" customWidth="1"/>
    <col min="4044" max="4044" width="10.19921875" style="2" bestFit="1" customWidth="1"/>
    <col min="4045" max="4049" width="9.86328125" style="2" customWidth="1"/>
    <col min="4050" max="4052" width="11.19921875" style="2" bestFit="1" customWidth="1"/>
    <col min="4053" max="4286" width="9.86328125" style="2"/>
    <col min="4287" max="4287" width="7.796875" style="2" customWidth="1"/>
    <col min="4288" max="4288" width="75.19921875" style="2" customWidth="1"/>
    <col min="4289" max="4289" width="2.86328125" style="2" customWidth="1"/>
    <col min="4290" max="4292" width="10.1328125" style="2" bestFit="1" customWidth="1"/>
    <col min="4293" max="4293" width="9.796875" style="2" customWidth="1"/>
    <col min="4294" max="4294" width="10.796875" style="2" customWidth="1"/>
    <col min="4295" max="4295" width="11.1328125" style="2" customWidth="1"/>
    <col min="4296" max="4297" width="9.86328125" style="2" customWidth="1"/>
    <col min="4298" max="4298" width="10.86328125" style="2" customWidth="1"/>
    <col min="4299" max="4299" width="10" style="2" customWidth="1"/>
    <col min="4300" max="4300" width="10.19921875" style="2" bestFit="1" customWidth="1"/>
    <col min="4301" max="4305" width="9.86328125" style="2" customWidth="1"/>
    <col min="4306" max="4308" width="11.19921875" style="2" bestFit="1" customWidth="1"/>
    <col min="4309" max="4542" width="9.86328125" style="2"/>
    <col min="4543" max="4543" width="7.796875" style="2" customWidth="1"/>
    <col min="4544" max="4544" width="75.19921875" style="2" customWidth="1"/>
    <col min="4545" max="4545" width="2.86328125" style="2" customWidth="1"/>
    <col min="4546" max="4548" width="10.1328125" style="2" bestFit="1" customWidth="1"/>
    <col min="4549" max="4549" width="9.796875" style="2" customWidth="1"/>
    <col min="4550" max="4550" width="10.796875" style="2" customWidth="1"/>
    <col min="4551" max="4551" width="11.1328125" style="2" customWidth="1"/>
    <col min="4552" max="4553" width="9.86328125" style="2" customWidth="1"/>
    <col min="4554" max="4554" width="10.86328125" style="2" customWidth="1"/>
    <col min="4555" max="4555" width="10" style="2" customWidth="1"/>
    <col min="4556" max="4556" width="10.19921875" style="2" bestFit="1" customWidth="1"/>
    <col min="4557" max="4561" width="9.86328125" style="2" customWidth="1"/>
    <col min="4562" max="4564" width="11.19921875" style="2" bestFit="1" customWidth="1"/>
    <col min="4565" max="4798" width="9.86328125" style="2"/>
    <col min="4799" max="4799" width="7.796875" style="2" customWidth="1"/>
    <col min="4800" max="4800" width="75.19921875" style="2" customWidth="1"/>
    <col min="4801" max="4801" width="2.86328125" style="2" customWidth="1"/>
    <col min="4802" max="4804" width="10.1328125" style="2" bestFit="1" customWidth="1"/>
    <col min="4805" max="4805" width="9.796875" style="2" customWidth="1"/>
    <col min="4806" max="4806" width="10.796875" style="2" customWidth="1"/>
    <col min="4807" max="4807" width="11.1328125" style="2" customWidth="1"/>
    <col min="4808" max="4809" width="9.86328125" style="2" customWidth="1"/>
    <col min="4810" max="4810" width="10.86328125" style="2" customWidth="1"/>
    <col min="4811" max="4811" width="10" style="2" customWidth="1"/>
    <col min="4812" max="4812" width="10.19921875" style="2" bestFit="1" customWidth="1"/>
    <col min="4813" max="4817" width="9.86328125" style="2" customWidth="1"/>
    <col min="4818" max="4820" width="11.19921875" style="2" bestFit="1" customWidth="1"/>
    <col min="4821" max="5054" width="9.86328125" style="2"/>
    <col min="5055" max="5055" width="7.796875" style="2" customWidth="1"/>
    <col min="5056" max="5056" width="75.19921875" style="2" customWidth="1"/>
    <col min="5057" max="5057" width="2.86328125" style="2" customWidth="1"/>
    <col min="5058" max="5060" width="10.1328125" style="2" bestFit="1" customWidth="1"/>
    <col min="5061" max="5061" width="9.796875" style="2" customWidth="1"/>
    <col min="5062" max="5062" width="10.796875" style="2" customWidth="1"/>
    <col min="5063" max="5063" width="11.1328125" style="2" customWidth="1"/>
    <col min="5064" max="5065" width="9.86328125" style="2" customWidth="1"/>
    <col min="5066" max="5066" width="10.86328125" style="2" customWidth="1"/>
    <col min="5067" max="5067" width="10" style="2" customWidth="1"/>
    <col min="5068" max="5068" width="10.19921875" style="2" bestFit="1" customWidth="1"/>
    <col min="5069" max="5073" width="9.86328125" style="2" customWidth="1"/>
    <col min="5074" max="5076" width="11.19921875" style="2" bestFit="1" customWidth="1"/>
    <col min="5077" max="5310" width="9.86328125" style="2"/>
    <col min="5311" max="5311" width="7.796875" style="2" customWidth="1"/>
    <col min="5312" max="5312" width="75.19921875" style="2" customWidth="1"/>
    <col min="5313" max="5313" width="2.86328125" style="2" customWidth="1"/>
    <col min="5314" max="5316" width="10.1328125" style="2" bestFit="1" customWidth="1"/>
    <col min="5317" max="5317" width="9.796875" style="2" customWidth="1"/>
    <col min="5318" max="5318" width="10.796875" style="2" customWidth="1"/>
    <col min="5319" max="5319" width="11.1328125" style="2" customWidth="1"/>
    <col min="5320" max="5321" width="9.86328125" style="2" customWidth="1"/>
    <col min="5322" max="5322" width="10.86328125" style="2" customWidth="1"/>
    <col min="5323" max="5323" width="10" style="2" customWidth="1"/>
    <col min="5324" max="5324" width="10.19921875" style="2" bestFit="1" customWidth="1"/>
    <col min="5325" max="5329" width="9.86328125" style="2" customWidth="1"/>
    <col min="5330" max="5332" width="11.19921875" style="2" bestFit="1" customWidth="1"/>
    <col min="5333" max="5566" width="9.86328125" style="2"/>
    <col min="5567" max="5567" width="7.796875" style="2" customWidth="1"/>
    <col min="5568" max="5568" width="75.19921875" style="2" customWidth="1"/>
    <col min="5569" max="5569" width="2.86328125" style="2" customWidth="1"/>
    <col min="5570" max="5572" width="10.1328125" style="2" bestFit="1" customWidth="1"/>
    <col min="5573" max="5573" width="9.796875" style="2" customWidth="1"/>
    <col min="5574" max="5574" width="10.796875" style="2" customWidth="1"/>
    <col min="5575" max="5575" width="11.1328125" style="2" customWidth="1"/>
    <col min="5576" max="5577" width="9.86328125" style="2" customWidth="1"/>
    <col min="5578" max="5578" width="10.86328125" style="2" customWidth="1"/>
    <col min="5579" max="5579" width="10" style="2" customWidth="1"/>
    <col min="5580" max="5580" width="10.19921875" style="2" bestFit="1" customWidth="1"/>
    <col min="5581" max="5585" width="9.86328125" style="2" customWidth="1"/>
    <col min="5586" max="5588" width="11.19921875" style="2" bestFit="1" customWidth="1"/>
    <col min="5589" max="5822" width="9.86328125" style="2"/>
    <col min="5823" max="5823" width="7.796875" style="2" customWidth="1"/>
    <col min="5824" max="5824" width="75.19921875" style="2" customWidth="1"/>
    <col min="5825" max="5825" width="2.86328125" style="2" customWidth="1"/>
    <col min="5826" max="5828" width="10.1328125" style="2" bestFit="1" customWidth="1"/>
    <col min="5829" max="5829" width="9.796875" style="2" customWidth="1"/>
    <col min="5830" max="5830" width="10.796875" style="2" customWidth="1"/>
    <col min="5831" max="5831" width="11.1328125" style="2" customWidth="1"/>
    <col min="5832" max="5833" width="9.86328125" style="2" customWidth="1"/>
    <col min="5834" max="5834" width="10.86328125" style="2" customWidth="1"/>
    <col min="5835" max="5835" width="10" style="2" customWidth="1"/>
    <col min="5836" max="5836" width="10.19921875" style="2" bestFit="1" customWidth="1"/>
    <col min="5837" max="5841" width="9.86328125" style="2" customWidth="1"/>
    <col min="5842" max="5844" width="11.19921875" style="2" bestFit="1" customWidth="1"/>
    <col min="5845" max="6078" width="9.86328125" style="2"/>
    <col min="6079" max="6079" width="7.796875" style="2" customWidth="1"/>
    <col min="6080" max="6080" width="75.19921875" style="2" customWidth="1"/>
    <col min="6081" max="6081" width="2.86328125" style="2" customWidth="1"/>
    <col min="6082" max="6084" width="10.1328125" style="2" bestFit="1" customWidth="1"/>
    <col min="6085" max="6085" width="9.796875" style="2" customWidth="1"/>
    <col min="6086" max="6086" width="10.796875" style="2" customWidth="1"/>
    <col min="6087" max="6087" width="11.1328125" style="2" customWidth="1"/>
    <col min="6088" max="6089" width="9.86328125" style="2" customWidth="1"/>
    <col min="6090" max="6090" width="10.86328125" style="2" customWidth="1"/>
    <col min="6091" max="6091" width="10" style="2" customWidth="1"/>
    <col min="6092" max="6092" width="10.19921875" style="2" bestFit="1" customWidth="1"/>
    <col min="6093" max="6097" width="9.86328125" style="2" customWidth="1"/>
    <col min="6098" max="6100" width="11.19921875" style="2" bestFit="1" customWidth="1"/>
    <col min="6101" max="6334" width="9.86328125" style="2"/>
    <col min="6335" max="6335" width="7.796875" style="2" customWidth="1"/>
    <col min="6336" max="6336" width="75.19921875" style="2" customWidth="1"/>
    <col min="6337" max="6337" width="2.86328125" style="2" customWidth="1"/>
    <col min="6338" max="6340" width="10.1328125" style="2" bestFit="1" customWidth="1"/>
    <col min="6341" max="6341" width="9.796875" style="2" customWidth="1"/>
    <col min="6342" max="6342" width="10.796875" style="2" customWidth="1"/>
    <col min="6343" max="6343" width="11.1328125" style="2" customWidth="1"/>
    <col min="6344" max="6345" width="9.86328125" style="2" customWidth="1"/>
    <col min="6346" max="6346" width="10.86328125" style="2" customWidth="1"/>
    <col min="6347" max="6347" width="10" style="2" customWidth="1"/>
    <col min="6348" max="6348" width="10.19921875" style="2" bestFit="1" customWidth="1"/>
    <col min="6349" max="6353" width="9.86328125" style="2" customWidth="1"/>
    <col min="6354" max="6356" width="11.19921875" style="2" bestFit="1" customWidth="1"/>
    <col min="6357" max="6590" width="9.86328125" style="2"/>
    <col min="6591" max="6591" width="7.796875" style="2" customWidth="1"/>
    <col min="6592" max="6592" width="75.19921875" style="2" customWidth="1"/>
    <col min="6593" max="6593" width="2.86328125" style="2" customWidth="1"/>
    <col min="6594" max="6596" width="10.1328125" style="2" bestFit="1" customWidth="1"/>
    <col min="6597" max="6597" width="9.796875" style="2" customWidth="1"/>
    <col min="6598" max="6598" width="10.796875" style="2" customWidth="1"/>
    <col min="6599" max="6599" width="11.1328125" style="2" customWidth="1"/>
    <col min="6600" max="6601" width="9.86328125" style="2" customWidth="1"/>
    <col min="6602" max="6602" width="10.86328125" style="2" customWidth="1"/>
    <col min="6603" max="6603" width="10" style="2" customWidth="1"/>
    <col min="6604" max="6604" width="10.19921875" style="2" bestFit="1" customWidth="1"/>
    <col min="6605" max="6609" width="9.86328125" style="2" customWidth="1"/>
    <col min="6610" max="6612" width="11.19921875" style="2" bestFit="1" customWidth="1"/>
    <col min="6613" max="6846" width="9.86328125" style="2"/>
    <col min="6847" max="6847" width="7.796875" style="2" customWidth="1"/>
    <col min="6848" max="6848" width="75.19921875" style="2" customWidth="1"/>
    <col min="6849" max="6849" width="2.86328125" style="2" customWidth="1"/>
    <col min="6850" max="6852" width="10.1328125" style="2" bestFit="1" customWidth="1"/>
    <col min="6853" max="6853" width="9.796875" style="2" customWidth="1"/>
    <col min="6854" max="6854" width="10.796875" style="2" customWidth="1"/>
    <col min="6855" max="6855" width="11.1328125" style="2" customWidth="1"/>
    <col min="6856" max="6857" width="9.86328125" style="2" customWidth="1"/>
    <col min="6858" max="6858" width="10.86328125" style="2" customWidth="1"/>
    <col min="6859" max="6859" width="10" style="2" customWidth="1"/>
    <col min="6860" max="6860" width="10.19921875" style="2" bestFit="1" customWidth="1"/>
    <col min="6861" max="6865" width="9.86328125" style="2" customWidth="1"/>
    <col min="6866" max="6868" width="11.19921875" style="2" bestFit="1" customWidth="1"/>
    <col min="6869" max="7102" width="9.86328125" style="2"/>
    <col min="7103" max="7103" width="7.796875" style="2" customWidth="1"/>
    <col min="7104" max="7104" width="75.19921875" style="2" customWidth="1"/>
    <col min="7105" max="7105" width="2.86328125" style="2" customWidth="1"/>
    <col min="7106" max="7108" width="10.1328125" style="2" bestFit="1" customWidth="1"/>
    <col min="7109" max="7109" width="9.796875" style="2" customWidth="1"/>
    <col min="7110" max="7110" width="10.796875" style="2" customWidth="1"/>
    <col min="7111" max="7111" width="11.1328125" style="2" customWidth="1"/>
    <col min="7112" max="7113" width="9.86328125" style="2" customWidth="1"/>
    <col min="7114" max="7114" width="10.86328125" style="2" customWidth="1"/>
    <col min="7115" max="7115" width="10" style="2" customWidth="1"/>
    <col min="7116" max="7116" width="10.19921875" style="2" bestFit="1" customWidth="1"/>
    <col min="7117" max="7121" width="9.86328125" style="2" customWidth="1"/>
    <col min="7122" max="7124" width="11.19921875" style="2" bestFit="1" customWidth="1"/>
    <col min="7125" max="7358" width="9.86328125" style="2"/>
    <col min="7359" max="7359" width="7.796875" style="2" customWidth="1"/>
    <col min="7360" max="7360" width="75.19921875" style="2" customWidth="1"/>
    <col min="7361" max="7361" width="2.86328125" style="2" customWidth="1"/>
    <col min="7362" max="7364" width="10.1328125" style="2" bestFit="1" customWidth="1"/>
    <col min="7365" max="7365" width="9.796875" style="2" customWidth="1"/>
    <col min="7366" max="7366" width="10.796875" style="2" customWidth="1"/>
    <col min="7367" max="7367" width="11.1328125" style="2" customWidth="1"/>
    <col min="7368" max="7369" width="9.86328125" style="2" customWidth="1"/>
    <col min="7370" max="7370" width="10.86328125" style="2" customWidth="1"/>
    <col min="7371" max="7371" width="10" style="2" customWidth="1"/>
    <col min="7372" max="7372" width="10.19921875" style="2" bestFit="1" customWidth="1"/>
    <col min="7373" max="7377" width="9.86328125" style="2" customWidth="1"/>
    <col min="7378" max="7380" width="11.19921875" style="2" bestFit="1" customWidth="1"/>
    <col min="7381" max="7614" width="9.86328125" style="2"/>
    <col min="7615" max="7615" width="7.796875" style="2" customWidth="1"/>
    <col min="7616" max="7616" width="75.19921875" style="2" customWidth="1"/>
    <col min="7617" max="7617" width="2.86328125" style="2" customWidth="1"/>
    <col min="7618" max="7620" width="10.1328125" style="2" bestFit="1" customWidth="1"/>
    <col min="7621" max="7621" width="9.796875" style="2" customWidth="1"/>
    <col min="7622" max="7622" width="10.796875" style="2" customWidth="1"/>
    <col min="7623" max="7623" width="11.1328125" style="2" customWidth="1"/>
    <col min="7624" max="7625" width="9.86328125" style="2" customWidth="1"/>
    <col min="7626" max="7626" width="10.86328125" style="2" customWidth="1"/>
    <col min="7627" max="7627" width="10" style="2" customWidth="1"/>
    <col min="7628" max="7628" width="10.19921875" style="2" bestFit="1" customWidth="1"/>
    <col min="7629" max="7633" width="9.86328125" style="2" customWidth="1"/>
    <col min="7634" max="7636" width="11.19921875" style="2" bestFit="1" customWidth="1"/>
    <col min="7637" max="7870" width="9.86328125" style="2"/>
    <col min="7871" max="7871" width="7.796875" style="2" customWidth="1"/>
    <col min="7872" max="7872" width="75.19921875" style="2" customWidth="1"/>
    <col min="7873" max="7873" width="2.86328125" style="2" customWidth="1"/>
    <col min="7874" max="7876" width="10.1328125" style="2" bestFit="1" customWidth="1"/>
    <col min="7877" max="7877" width="9.796875" style="2" customWidth="1"/>
    <col min="7878" max="7878" width="10.796875" style="2" customWidth="1"/>
    <col min="7879" max="7879" width="11.1328125" style="2" customWidth="1"/>
    <col min="7880" max="7881" width="9.86328125" style="2" customWidth="1"/>
    <col min="7882" max="7882" width="10.86328125" style="2" customWidth="1"/>
    <col min="7883" max="7883" width="10" style="2" customWidth="1"/>
    <col min="7884" max="7884" width="10.19921875" style="2" bestFit="1" customWidth="1"/>
    <col min="7885" max="7889" width="9.86328125" style="2" customWidth="1"/>
    <col min="7890" max="7892" width="11.19921875" style="2" bestFit="1" customWidth="1"/>
    <col min="7893" max="8126" width="9.86328125" style="2"/>
    <col min="8127" max="8127" width="7.796875" style="2" customWidth="1"/>
    <col min="8128" max="8128" width="75.19921875" style="2" customWidth="1"/>
    <col min="8129" max="8129" width="2.86328125" style="2" customWidth="1"/>
    <col min="8130" max="8132" width="10.1328125" style="2" bestFit="1" customWidth="1"/>
    <col min="8133" max="8133" width="9.796875" style="2" customWidth="1"/>
    <col min="8134" max="8134" width="10.796875" style="2" customWidth="1"/>
    <col min="8135" max="8135" width="11.1328125" style="2" customWidth="1"/>
    <col min="8136" max="8137" width="9.86328125" style="2" customWidth="1"/>
    <col min="8138" max="8138" width="10.86328125" style="2" customWidth="1"/>
    <col min="8139" max="8139" width="10" style="2" customWidth="1"/>
    <col min="8140" max="8140" width="10.19921875" style="2" bestFit="1" customWidth="1"/>
    <col min="8141" max="8145" width="9.86328125" style="2" customWidth="1"/>
    <col min="8146" max="8148" width="11.19921875" style="2" bestFit="1" customWidth="1"/>
    <col min="8149" max="8382" width="9.86328125" style="2"/>
    <col min="8383" max="8383" width="7.796875" style="2" customWidth="1"/>
    <col min="8384" max="8384" width="75.19921875" style="2" customWidth="1"/>
    <col min="8385" max="8385" width="2.86328125" style="2" customWidth="1"/>
    <col min="8386" max="8388" width="10.1328125" style="2" bestFit="1" customWidth="1"/>
    <col min="8389" max="8389" width="9.796875" style="2" customWidth="1"/>
    <col min="8390" max="8390" width="10.796875" style="2" customWidth="1"/>
    <col min="8391" max="8391" width="11.1328125" style="2" customWidth="1"/>
    <col min="8392" max="8393" width="9.86328125" style="2" customWidth="1"/>
    <col min="8394" max="8394" width="10.86328125" style="2" customWidth="1"/>
    <col min="8395" max="8395" width="10" style="2" customWidth="1"/>
    <col min="8396" max="8396" width="10.19921875" style="2" bestFit="1" customWidth="1"/>
    <col min="8397" max="8401" width="9.86328125" style="2" customWidth="1"/>
    <col min="8402" max="8404" width="11.19921875" style="2" bestFit="1" customWidth="1"/>
    <col min="8405" max="8638" width="9.86328125" style="2"/>
    <col min="8639" max="8639" width="7.796875" style="2" customWidth="1"/>
    <col min="8640" max="8640" width="75.19921875" style="2" customWidth="1"/>
    <col min="8641" max="8641" width="2.86328125" style="2" customWidth="1"/>
    <col min="8642" max="8644" width="10.1328125" style="2" bestFit="1" customWidth="1"/>
    <col min="8645" max="8645" width="9.796875" style="2" customWidth="1"/>
    <col min="8646" max="8646" width="10.796875" style="2" customWidth="1"/>
    <col min="8647" max="8647" width="11.1328125" style="2" customWidth="1"/>
    <col min="8648" max="8649" width="9.86328125" style="2" customWidth="1"/>
    <col min="8650" max="8650" width="10.86328125" style="2" customWidth="1"/>
    <col min="8651" max="8651" width="10" style="2" customWidth="1"/>
    <col min="8652" max="8652" width="10.19921875" style="2" bestFit="1" customWidth="1"/>
    <col min="8653" max="8657" width="9.86328125" style="2" customWidth="1"/>
    <col min="8658" max="8660" width="11.19921875" style="2" bestFit="1" customWidth="1"/>
    <col min="8661" max="8894" width="9.86328125" style="2"/>
    <col min="8895" max="8895" width="7.796875" style="2" customWidth="1"/>
    <col min="8896" max="8896" width="75.19921875" style="2" customWidth="1"/>
    <col min="8897" max="8897" width="2.86328125" style="2" customWidth="1"/>
    <col min="8898" max="8900" width="10.1328125" style="2" bestFit="1" customWidth="1"/>
    <col min="8901" max="8901" width="9.796875" style="2" customWidth="1"/>
    <col min="8902" max="8902" width="10.796875" style="2" customWidth="1"/>
    <col min="8903" max="8903" width="11.1328125" style="2" customWidth="1"/>
    <col min="8904" max="8905" width="9.86328125" style="2" customWidth="1"/>
    <col min="8906" max="8906" width="10.86328125" style="2" customWidth="1"/>
    <col min="8907" max="8907" width="10" style="2" customWidth="1"/>
    <col min="8908" max="8908" width="10.19921875" style="2" bestFit="1" customWidth="1"/>
    <col min="8909" max="8913" width="9.86328125" style="2" customWidth="1"/>
    <col min="8914" max="8916" width="11.19921875" style="2" bestFit="1" customWidth="1"/>
    <col min="8917" max="9150" width="9.86328125" style="2"/>
    <col min="9151" max="9151" width="7.796875" style="2" customWidth="1"/>
    <col min="9152" max="9152" width="75.19921875" style="2" customWidth="1"/>
    <col min="9153" max="9153" width="2.86328125" style="2" customWidth="1"/>
    <col min="9154" max="9156" width="10.1328125" style="2" bestFit="1" customWidth="1"/>
    <col min="9157" max="9157" width="9.796875" style="2" customWidth="1"/>
    <col min="9158" max="9158" width="10.796875" style="2" customWidth="1"/>
    <col min="9159" max="9159" width="11.1328125" style="2" customWidth="1"/>
    <col min="9160" max="9161" width="9.86328125" style="2" customWidth="1"/>
    <col min="9162" max="9162" width="10.86328125" style="2" customWidth="1"/>
    <col min="9163" max="9163" width="10" style="2" customWidth="1"/>
    <col min="9164" max="9164" width="10.19921875" style="2" bestFit="1" customWidth="1"/>
    <col min="9165" max="9169" width="9.86328125" style="2" customWidth="1"/>
    <col min="9170" max="9172" width="11.19921875" style="2" bestFit="1" customWidth="1"/>
    <col min="9173" max="9406" width="9.86328125" style="2"/>
    <col min="9407" max="9407" width="7.796875" style="2" customWidth="1"/>
    <col min="9408" max="9408" width="75.19921875" style="2" customWidth="1"/>
    <col min="9409" max="9409" width="2.86328125" style="2" customWidth="1"/>
    <col min="9410" max="9412" width="10.1328125" style="2" bestFit="1" customWidth="1"/>
    <col min="9413" max="9413" width="9.796875" style="2" customWidth="1"/>
    <col min="9414" max="9414" width="10.796875" style="2" customWidth="1"/>
    <col min="9415" max="9415" width="11.1328125" style="2" customWidth="1"/>
    <col min="9416" max="9417" width="9.86328125" style="2" customWidth="1"/>
    <col min="9418" max="9418" width="10.86328125" style="2" customWidth="1"/>
    <col min="9419" max="9419" width="10" style="2" customWidth="1"/>
    <col min="9420" max="9420" width="10.19921875" style="2" bestFit="1" customWidth="1"/>
    <col min="9421" max="9425" width="9.86328125" style="2" customWidth="1"/>
    <col min="9426" max="9428" width="11.19921875" style="2" bestFit="1" customWidth="1"/>
    <col min="9429" max="9662" width="9.86328125" style="2"/>
    <col min="9663" max="9663" width="7.796875" style="2" customWidth="1"/>
    <col min="9664" max="9664" width="75.19921875" style="2" customWidth="1"/>
    <col min="9665" max="9665" width="2.86328125" style="2" customWidth="1"/>
    <col min="9666" max="9668" width="10.1328125" style="2" bestFit="1" customWidth="1"/>
    <col min="9669" max="9669" width="9.796875" style="2" customWidth="1"/>
    <col min="9670" max="9670" width="10.796875" style="2" customWidth="1"/>
    <col min="9671" max="9671" width="11.1328125" style="2" customWidth="1"/>
    <col min="9672" max="9673" width="9.86328125" style="2" customWidth="1"/>
    <col min="9674" max="9674" width="10.86328125" style="2" customWidth="1"/>
    <col min="9675" max="9675" width="10" style="2" customWidth="1"/>
    <col min="9676" max="9676" width="10.19921875" style="2" bestFit="1" customWidth="1"/>
    <col min="9677" max="9681" width="9.86328125" style="2" customWidth="1"/>
    <col min="9682" max="9684" width="11.19921875" style="2" bestFit="1" customWidth="1"/>
    <col min="9685" max="9918" width="9.86328125" style="2"/>
    <col min="9919" max="9919" width="7.796875" style="2" customWidth="1"/>
    <col min="9920" max="9920" width="75.19921875" style="2" customWidth="1"/>
    <col min="9921" max="9921" width="2.86328125" style="2" customWidth="1"/>
    <col min="9922" max="9924" width="10.1328125" style="2" bestFit="1" customWidth="1"/>
    <col min="9925" max="9925" width="9.796875" style="2" customWidth="1"/>
    <col min="9926" max="9926" width="10.796875" style="2" customWidth="1"/>
    <col min="9927" max="9927" width="11.1328125" style="2" customWidth="1"/>
    <col min="9928" max="9929" width="9.86328125" style="2" customWidth="1"/>
    <col min="9930" max="9930" width="10.86328125" style="2" customWidth="1"/>
    <col min="9931" max="9931" width="10" style="2" customWidth="1"/>
    <col min="9932" max="9932" width="10.19921875" style="2" bestFit="1" customWidth="1"/>
    <col min="9933" max="9937" width="9.86328125" style="2" customWidth="1"/>
    <col min="9938" max="9940" width="11.19921875" style="2" bestFit="1" customWidth="1"/>
    <col min="9941" max="10174" width="9.86328125" style="2"/>
    <col min="10175" max="10175" width="7.796875" style="2" customWidth="1"/>
    <col min="10176" max="10176" width="75.19921875" style="2" customWidth="1"/>
    <col min="10177" max="10177" width="2.86328125" style="2" customWidth="1"/>
    <col min="10178" max="10180" width="10.1328125" style="2" bestFit="1" customWidth="1"/>
    <col min="10181" max="10181" width="9.796875" style="2" customWidth="1"/>
    <col min="10182" max="10182" width="10.796875" style="2" customWidth="1"/>
    <col min="10183" max="10183" width="11.1328125" style="2" customWidth="1"/>
    <col min="10184" max="10185" width="9.86328125" style="2" customWidth="1"/>
    <col min="10186" max="10186" width="10.86328125" style="2" customWidth="1"/>
    <col min="10187" max="10187" width="10" style="2" customWidth="1"/>
    <col min="10188" max="10188" width="10.19921875" style="2" bestFit="1" customWidth="1"/>
    <col min="10189" max="10193" width="9.86328125" style="2" customWidth="1"/>
    <col min="10194" max="10196" width="11.19921875" style="2" bestFit="1" customWidth="1"/>
    <col min="10197" max="10430" width="9.86328125" style="2"/>
    <col min="10431" max="10431" width="7.796875" style="2" customWidth="1"/>
    <col min="10432" max="10432" width="75.19921875" style="2" customWidth="1"/>
    <col min="10433" max="10433" width="2.86328125" style="2" customWidth="1"/>
    <col min="10434" max="10436" width="10.1328125" style="2" bestFit="1" customWidth="1"/>
    <col min="10437" max="10437" width="9.796875" style="2" customWidth="1"/>
    <col min="10438" max="10438" width="10.796875" style="2" customWidth="1"/>
    <col min="10439" max="10439" width="11.1328125" style="2" customWidth="1"/>
    <col min="10440" max="10441" width="9.86328125" style="2" customWidth="1"/>
    <col min="10442" max="10442" width="10.86328125" style="2" customWidth="1"/>
    <col min="10443" max="10443" width="10" style="2" customWidth="1"/>
    <col min="10444" max="10444" width="10.19921875" style="2" bestFit="1" customWidth="1"/>
    <col min="10445" max="10449" width="9.86328125" style="2" customWidth="1"/>
    <col min="10450" max="10452" width="11.19921875" style="2" bestFit="1" customWidth="1"/>
    <col min="10453" max="10686" width="9.86328125" style="2"/>
    <col min="10687" max="10687" width="7.796875" style="2" customWidth="1"/>
    <col min="10688" max="10688" width="75.19921875" style="2" customWidth="1"/>
    <col min="10689" max="10689" width="2.86328125" style="2" customWidth="1"/>
    <col min="10690" max="10692" width="10.1328125" style="2" bestFit="1" customWidth="1"/>
    <col min="10693" max="10693" width="9.796875" style="2" customWidth="1"/>
    <col min="10694" max="10694" width="10.796875" style="2" customWidth="1"/>
    <col min="10695" max="10695" width="11.1328125" style="2" customWidth="1"/>
    <col min="10696" max="10697" width="9.86328125" style="2" customWidth="1"/>
    <col min="10698" max="10698" width="10.86328125" style="2" customWidth="1"/>
    <col min="10699" max="10699" width="10" style="2" customWidth="1"/>
    <col min="10700" max="10700" width="10.19921875" style="2" bestFit="1" customWidth="1"/>
    <col min="10701" max="10705" width="9.86328125" style="2" customWidth="1"/>
    <col min="10706" max="10708" width="11.19921875" style="2" bestFit="1" customWidth="1"/>
    <col min="10709" max="10942" width="9.86328125" style="2"/>
    <col min="10943" max="10943" width="7.796875" style="2" customWidth="1"/>
    <col min="10944" max="10944" width="75.19921875" style="2" customWidth="1"/>
    <col min="10945" max="10945" width="2.86328125" style="2" customWidth="1"/>
    <col min="10946" max="10948" width="10.1328125" style="2" bestFit="1" customWidth="1"/>
    <col min="10949" max="10949" width="9.796875" style="2" customWidth="1"/>
    <col min="10950" max="10950" width="10.796875" style="2" customWidth="1"/>
    <col min="10951" max="10951" width="11.1328125" style="2" customWidth="1"/>
    <col min="10952" max="10953" width="9.86328125" style="2" customWidth="1"/>
    <col min="10954" max="10954" width="10.86328125" style="2" customWidth="1"/>
    <col min="10955" max="10955" width="10" style="2" customWidth="1"/>
    <col min="10956" max="10956" width="10.19921875" style="2" bestFit="1" customWidth="1"/>
    <col min="10957" max="10961" width="9.86328125" style="2" customWidth="1"/>
    <col min="10962" max="10964" width="11.19921875" style="2" bestFit="1" customWidth="1"/>
    <col min="10965" max="11198" width="9.86328125" style="2"/>
    <col min="11199" max="11199" width="7.796875" style="2" customWidth="1"/>
    <col min="11200" max="11200" width="75.19921875" style="2" customWidth="1"/>
    <col min="11201" max="11201" width="2.86328125" style="2" customWidth="1"/>
    <col min="11202" max="11204" width="10.1328125" style="2" bestFit="1" customWidth="1"/>
    <col min="11205" max="11205" width="9.796875" style="2" customWidth="1"/>
    <col min="11206" max="11206" width="10.796875" style="2" customWidth="1"/>
    <col min="11207" max="11207" width="11.1328125" style="2" customWidth="1"/>
    <col min="11208" max="11209" width="9.86328125" style="2" customWidth="1"/>
    <col min="11210" max="11210" width="10.86328125" style="2" customWidth="1"/>
    <col min="11211" max="11211" width="10" style="2" customWidth="1"/>
    <col min="11212" max="11212" width="10.19921875" style="2" bestFit="1" customWidth="1"/>
    <col min="11213" max="11217" width="9.86328125" style="2" customWidth="1"/>
    <col min="11218" max="11220" width="11.19921875" style="2" bestFit="1" customWidth="1"/>
    <col min="11221" max="11454" width="9.86328125" style="2"/>
    <col min="11455" max="11455" width="7.796875" style="2" customWidth="1"/>
    <col min="11456" max="11456" width="75.19921875" style="2" customWidth="1"/>
    <col min="11457" max="11457" width="2.86328125" style="2" customWidth="1"/>
    <col min="11458" max="11460" width="10.1328125" style="2" bestFit="1" customWidth="1"/>
    <col min="11461" max="11461" width="9.796875" style="2" customWidth="1"/>
    <col min="11462" max="11462" width="10.796875" style="2" customWidth="1"/>
    <col min="11463" max="11463" width="11.1328125" style="2" customWidth="1"/>
    <col min="11464" max="11465" width="9.86328125" style="2" customWidth="1"/>
    <col min="11466" max="11466" width="10.86328125" style="2" customWidth="1"/>
    <col min="11467" max="11467" width="10" style="2" customWidth="1"/>
    <col min="11468" max="11468" width="10.19921875" style="2" bestFit="1" customWidth="1"/>
    <col min="11469" max="11473" width="9.86328125" style="2" customWidth="1"/>
    <col min="11474" max="11476" width="11.19921875" style="2" bestFit="1" customWidth="1"/>
    <col min="11477" max="11710" width="9.86328125" style="2"/>
    <col min="11711" max="11711" width="7.796875" style="2" customWidth="1"/>
    <col min="11712" max="11712" width="75.19921875" style="2" customWidth="1"/>
    <col min="11713" max="11713" width="2.86328125" style="2" customWidth="1"/>
    <col min="11714" max="11716" width="10.1328125" style="2" bestFit="1" customWidth="1"/>
    <col min="11717" max="11717" width="9.796875" style="2" customWidth="1"/>
    <col min="11718" max="11718" width="10.796875" style="2" customWidth="1"/>
    <col min="11719" max="11719" width="11.1328125" style="2" customWidth="1"/>
    <col min="11720" max="11721" width="9.86328125" style="2" customWidth="1"/>
    <col min="11722" max="11722" width="10.86328125" style="2" customWidth="1"/>
    <col min="11723" max="11723" width="10" style="2" customWidth="1"/>
    <col min="11724" max="11724" width="10.19921875" style="2" bestFit="1" customWidth="1"/>
    <col min="11725" max="11729" width="9.86328125" style="2" customWidth="1"/>
    <col min="11730" max="11732" width="11.19921875" style="2" bestFit="1" customWidth="1"/>
    <col min="11733" max="11966" width="9.86328125" style="2"/>
    <col min="11967" max="11967" width="7.796875" style="2" customWidth="1"/>
    <col min="11968" max="11968" width="75.19921875" style="2" customWidth="1"/>
    <col min="11969" max="11969" width="2.86328125" style="2" customWidth="1"/>
    <col min="11970" max="11972" width="10.1328125" style="2" bestFit="1" customWidth="1"/>
    <col min="11973" max="11973" width="9.796875" style="2" customWidth="1"/>
    <col min="11974" max="11974" width="10.796875" style="2" customWidth="1"/>
    <col min="11975" max="11975" width="11.1328125" style="2" customWidth="1"/>
    <col min="11976" max="11977" width="9.86328125" style="2" customWidth="1"/>
    <col min="11978" max="11978" width="10.86328125" style="2" customWidth="1"/>
    <col min="11979" max="11979" width="10" style="2" customWidth="1"/>
    <col min="11980" max="11980" width="10.19921875" style="2" bestFit="1" customWidth="1"/>
    <col min="11981" max="11985" width="9.86328125" style="2" customWidth="1"/>
    <col min="11986" max="11988" width="11.19921875" style="2" bestFit="1" customWidth="1"/>
    <col min="11989" max="12222" width="9.86328125" style="2"/>
    <col min="12223" max="12223" width="7.796875" style="2" customWidth="1"/>
    <col min="12224" max="12224" width="75.19921875" style="2" customWidth="1"/>
    <col min="12225" max="12225" width="2.86328125" style="2" customWidth="1"/>
    <col min="12226" max="12228" width="10.1328125" style="2" bestFit="1" customWidth="1"/>
    <col min="12229" max="12229" width="9.796875" style="2" customWidth="1"/>
    <col min="12230" max="12230" width="10.796875" style="2" customWidth="1"/>
    <col min="12231" max="12231" width="11.1328125" style="2" customWidth="1"/>
    <col min="12232" max="12233" width="9.86328125" style="2" customWidth="1"/>
    <col min="12234" max="12234" width="10.86328125" style="2" customWidth="1"/>
    <col min="12235" max="12235" width="10" style="2" customWidth="1"/>
    <col min="12236" max="12236" width="10.19921875" style="2" bestFit="1" customWidth="1"/>
    <col min="12237" max="12241" width="9.86328125" style="2" customWidth="1"/>
    <col min="12242" max="12244" width="11.19921875" style="2" bestFit="1" customWidth="1"/>
    <col min="12245" max="12478" width="9.86328125" style="2"/>
    <col min="12479" max="12479" width="7.796875" style="2" customWidth="1"/>
    <col min="12480" max="12480" width="75.19921875" style="2" customWidth="1"/>
    <col min="12481" max="12481" width="2.86328125" style="2" customWidth="1"/>
    <col min="12482" max="12484" width="10.1328125" style="2" bestFit="1" customWidth="1"/>
    <col min="12485" max="12485" width="9.796875" style="2" customWidth="1"/>
    <col min="12486" max="12486" width="10.796875" style="2" customWidth="1"/>
    <col min="12487" max="12487" width="11.1328125" style="2" customWidth="1"/>
    <col min="12488" max="12489" width="9.86328125" style="2" customWidth="1"/>
    <col min="12490" max="12490" width="10.86328125" style="2" customWidth="1"/>
    <col min="12491" max="12491" width="10" style="2" customWidth="1"/>
    <col min="12492" max="12492" width="10.19921875" style="2" bestFit="1" customWidth="1"/>
    <col min="12493" max="12497" width="9.86328125" style="2" customWidth="1"/>
    <col min="12498" max="12500" width="11.19921875" style="2" bestFit="1" customWidth="1"/>
    <col min="12501" max="12734" width="9.86328125" style="2"/>
    <col min="12735" max="12735" width="7.796875" style="2" customWidth="1"/>
    <col min="12736" max="12736" width="75.19921875" style="2" customWidth="1"/>
    <col min="12737" max="12737" width="2.86328125" style="2" customWidth="1"/>
    <col min="12738" max="12740" width="10.1328125" style="2" bestFit="1" customWidth="1"/>
    <col min="12741" max="12741" width="9.796875" style="2" customWidth="1"/>
    <col min="12742" max="12742" width="10.796875" style="2" customWidth="1"/>
    <col min="12743" max="12743" width="11.1328125" style="2" customWidth="1"/>
    <col min="12744" max="12745" width="9.86328125" style="2" customWidth="1"/>
    <col min="12746" max="12746" width="10.86328125" style="2" customWidth="1"/>
    <col min="12747" max="12747" width="10" style="2" customWidth="1"/>
    <col min="12748" max="12748" width="10.19921875" style="2" bestFit="1" customWidth="1"/>
    <col min="12749" max="12753" width="9.86328125" style="2" customWidth="1"/>
    <col min="12754" max="12756" width="11.19921875" style="2" bestFit="1" customWidth="1"/>
    <col min="12757" max="12990" width="9.86328125" style="2"/>
    <col min="12991" max="12991" width="7.796875" style="2" customWidth="1"/>
    <col min="12992" max="12992" width="75.19921875" style="2" customWidth="1"/>
    <col min="12993" max="12993" width="2.86328125" style="2" customWidth="1"/>
    <col min="12994" max="12996" width="10.1328125" style="2" bestFit="1" customWidth="1"/>
    <col min="12997" max="12997" width="9.796875" style="2" customWidth="1"/>
    <col min="12998" max="12998" width="10.796875" style="2" customWidth="1"/>
    <col min="12999" max="12999" width="11.1328125" style="2" customWidth="1"/>
    <col min="13000" max="13001" width="9.86328125" style="2" customWidth="1"/>
    <col min="13002" max="13002" width="10.86328125" style="2" customWidth="1"/>
    <col min="13003" max="13003" width="10" style="2" customWidth="1"/>
    <col min="13004" max="13004" width="10.19921875" style="2" bestFit="1" customWidth="1"/>
    <col min="13005" max="13009" width="9.86328125" style="2" customWidth="1"/>
    <col min="13010" max="13012" width="11.19921875" style="2" bestFit="1" customWidth="1"/>
    <col min="13013" max="13246" width="9.86328125" style="2"/>
    <col min="13247" max="13247" width="7.796875" style="2" customWidth="1"/>
    <col min="13248" max="13248" width="75.19921875" style="2" customWidth="1"/>
    <col min="13249" max="13249" width="2.86328125" style="2" customWidth="1"/>
    <col min="13250" max="13252" width="10.1328125" style="2" bestFit="1" customWidth="1"/>
    <col min="13253" max="13253" width="9.796875" style="2" customWidth="1"/>
    <col min="13254" max="13254" width="10.796875" style="2" customWidth="1"/>
    <col min="13255" max="13255" width="11.1328125" style="2" customWidth="1"/>
    <col min="13256" max="13257" width="9.86328125" style="2" customWidth="1"/>
    <col min="13258" max="13258" width="10.86328125" style="2" customWidth="1"/>
    <col min="13259" max="13259" width="10" style="2" customWidth="1"/>
    <col min="13260" max="13260" width="10.19921875" style="2" bestFit="1" customWidth="1"/>
    <col min="13261" max="13265" width="9.86328125" style="2" customWidth="1"/>
    <col min="13266" max="13268" width="11.19921875" style="2" bestFit="1" customWidth="1"/>
    <col min="13269" max="13502" width="9.86328125" style="2"/>
    <col min="13503" max="13503" width="7.796875" style="2" customWidth="1"/>
    <col min="13504" max="13504" width="75.19921875" style="2" customWidth="1"/>
    <col min="13505" max="13505" width="2.86328125" style="2" customWidth="1"/>
    <col min="13506" max="13508" width="10.1328125" style="2" bestFit="1" customWidth="1"/>
    <col min="13509" max="13509" width="9.796875" style="2" customWidth="1"/>
    <col min="13510" max="13510" width="10.796875" style="2" customWidth="1"/>
    <col min="13511" max="13511" width="11.1328125" style="2" customWidth="1"/>
    <col min="13512" max="13513" width="9.86328125" style="2" customWidth="1"/>
    <col min="13514" max="13514" width="10.86328125" style="2" customWidth="1"/>
    <col min="13515" max="13515" width="10" style="2" customWidth="1"/>
    <col min="13516" max="13516" width="10.19921875" style="2" bestFit="1" customWidth="1"/>
    <col min="13517" max="13521" width="9.86328125" style="2" customWidth="1"/>
    <col min="13522" max="13524" width="11.19921875" style="2" bestFit="1" customWidth="1"/>
    <col min="13525" max="13758" width="9.86328125" style="2"/>
    <col min="13759" max="13759" width="7.796875" style="2" customWidth="1"/>
    <col min="13760" max="13760" width="75.19921875" style="2" customWidth="1"/>
    <col min="13761" max="13761" width="2.86328125" style="2" customWidth="1"/>
    <col min="13762" max="13764" width="10.1328125" style="2" bestFit="1" customWidth="1"/>
    <col min="13765" max="13765" width="9.796875" style="2" customWidth="1"/>
    <col min="13766" max="13766" width="10.796875" style="2" customWidth="1"/>
    <col min="13767" max="13767" width="11.1328125" style="2" customWidth="1"/>
    <col min="13768" max="13769" width="9.86328125" style="2" customWidth="1"/>
    <col min="13770" max="13770" width="10.86328125" style="2" customWidth="1"/>
    <col min="13771" max="13771" width="10" style="2" customWidth="1"/>
    <col min="13772" max="13772" width="10.19921875" style="2" bestFit="1" customWidth="1"/>
    <col min="13773" max="13777" width="9.86328125" style="2" customWidth="1"/>
    <col min="13778" max="13780" width="11.19921875" style="2" bestFit="1" customWidth="1"/>
    <col min="13781" max="14014" width="9.86328125" style="2"/>
    <col min="14015" max="14015" width="7.796875" style="2" customWidth="1"/>
    <col min="14016" max="14016" width="75.19921875" style="2" customWidth="1"/>
    <col min="14017" max="14017" width="2.86328125" style="2" customWidth="1"/>
    <col min="14018" max="14020" width="10.1328125" style="2" bestFit="1" customWidth="1"/>
    <col min="14021" max="14021" width="9.796875" style="2" customWidth="1"/>
    <col min="14022" max="14022" width="10.796875" style="2" customWidth="1"/>
    <col min="14023" max="14023" width="11.1328125" style="2" customWidth="1"/>
    <col min="14024" max="14025" width="9.86328125" style="2" customWidth="1"/>
    <col min="14026" max="14026" width="10.86328125" style="2" customWidth="1"/>
    <col min="14027" max="14027" width="10" style="2" customWidth="1"/>
    <col min="14028" max="14028" width="10.19921875" style="2" bestFit="1" customWidth="1"/>
    <col min="14029" max="14033" width="9.86328125" style="2" customWidth="1"/>
    <col min="14034" max="14036" width="11.19921875" style="2" bestFit="1" customWidth="1"/>
    <col min="14037" max="14270" width="9.86328125" style="2"/>
    <col min="14271" max="14271" width="7.796875" style="2" customWidth="1"/>
    <col min="14272" max="14272" width="75.19921875" style="2" customWidth="1"/>
    <col min="14273" max="14273" width="2.86328125" style="2" customWidth="1"/>
    <col min="14274" max="14276" width="10.1328125" style="2" bestFit="1" customWidth="1"/>
    <col min="14277" max="14277" width="9.796875" style="2" customWidth="1"/>
    <col min="14278" max="14278" width="10.796875" style="2" customWidth="1"/>
    <col min="14279" max="14279" width="11.1328125" style="2" customWidth="1"/>
    <col min="14280" max="14281" width="9.86328125" style="2" customWidth="1"/>
    <col min="14282" max="14282" width="10.86328125" style="2" customWidth="1"/>
    <col min="14283" max="14283" width="10" style="2" customWidth="1"/>
    <col min="14284" max="14284" width="10.19921875" style="2" bestFit="1" customWidth="1"/>
    <col min="14285" max="14289" width="9.86328125" style="2" customWidth="1"/>
    <col min="14290" max="14292" width="11.19921875" style="2" bestFit="1" customWidth="1"/>
    <col min="14293" max="14526" width="9.86328125" style="2"/>
    <col min="14527" max="14527" width="7.796875" style="2" customWidth="1"/>
    <col min="14528" max="14528" width="75.19921875" style="2" customWidth="1"/>
    <col min="14529" max="14529" width="2.86328125" style="2" customWidth="1"/>
    <col min="14530" max="14532" width="10.1328125" style="2" bestFit="1" customWidth="1"/>
    <col min="14533" max="14533" width="9.796875" style="2" customWidth="1"/>
    <col min="14534" max="14534" width="10.796875" style="2" customWidth="1"/>
    <col min="14535" max="14535" width="11.1328125" style="2" customWidth="1"/>
    <col min="14536" max="14537" width="9.86328125" style="2" customWidth="1"/>
    <col min="14538" max="14538" width="10.86328125" style="2" customWidth="1"/>
    <col min="14539" max="14539" width="10" style="2" customWidth="1"/>
    <col min="14540" max="14540" width="10.19921875" style="2" bestFit="1" customWidth="1"/>
    <col min="14541" max="14545" width="9.86328125" style="2" customWidth="1"/>
    <col min="14546" max="14548" width="11.19921875" style="2" bestFit="1" customWidth="1"/>
    <col min="14549" max="14782" width="9.86328125" style="2"/>
    <col min="14783" max="14783" width="7.796875" style="2" customWidth="1"/>
    <col min="14784" max="14784" width="75.19921875" style="2" customWidth="1"/>
    <col min="14785" max="14785" width="2.86328125" style="2" customWidth="1"/>
    <col min="14786" max="14788" width="10.1328125" style="2" bestFit="1" customWidth="1"/>
    <col min="14789" max="14789" width="9.796875" style="2" customWidth="1"/>
    <col min="14790" max="14790" width="10.796875" style="2" customWidth="1"/>
    <col min="14791" max="14791" width="11.1328125" style="2" customWidth="1"/>
    <col min="14792" max="14793" width="9.86328125" style="2" customWidth="1"/>
    <col min="14794" max="14794" width="10.86328125" style="2" customWidth="1"/>
    <col min="14795" max="14795" width="10" style="2" customWidth="1"/>
    <col min="14796" max="14796" width="10.19921875" style="2" bestFit="1" customWidth="1"/>
    <col min="14797" max="14801" width="9.86328125" style="2" customWidth="1"/>
    <col min="14802" max="14804" width="11.19921875" style="2" bestFit="1" customWidth="1"/>
    <col min="14805" max="15038" width="9.86328125" style="2"/>
    <col min="15039" max="15039" width="7.796875" style="2" customWidth="1"/>
    <col min="15040" max="15040" width="75.19921875" style="2" customWidth="1"/>
    <col min="15041" max="15041" width="2.86328125" style="2" customWidth="1"/>
    <col min="15042" max="15044" width="10.1328125" style="2" bestFit="1" customWidth="1"/>
    <col min="15045" max="15045" width="9.796875" style="2" customWidth="1"/>
    <col min="15046" max="15046" width="10.796875" style="2" customWidth="1"/>
    <col min="15047" max="15047" width="11.1328125" style="2" customWidth="1"/>
    <col min="15048" max="15049" width="9.86328125" style="2" customWidth="1"/>
    <col min="15050" max="15050" width="10.86328125" style="2" customWidth="1"/>
    <col min="15051" max="15051" width="10" style="2" customWidth="1"/>
    <col min="15052" max="15052" width="10.19921875" style="2" bestFit="1" customWidth="1"/>
    <col min="15053" max="15057" width="9.86328125" style="2" customWidth="1"/>
    <col min="15058" max="15060" width="11.19921875" style="2" bestFit="1" customWidth="1"/>
    <col min="15061" max="15294" width="9.86328125" style="2"/>
    <col min="15295" max="15295" width="7.796875" style="2" customWidth="1"/>
    <col min="15296" max="15296" width="75.19921875" style="2" customWidth="1"/>
    <col min="15297" max="15297" width="2.86328125" style="2" customWidth="1"/>
    <col min="15298" max="15300" width="10.1328125" style="2" bestFit="1" customWidth="1"/>
    <col min="15301" max="15301" width="9.796875" style="2" customWidth="1"/>
    <col min="15302" max="15302" width="10.796875" style="2" customWidth="1"/>
    <col min="15303" max="15303" width="11.1328125" style="2" customWidth="1"/>
    <col min="15304" max="15305" width="9.86328125" style="2" customWidth="1"/>
    <col min="15306" max="15306" width="10.86328125" style="2" customWidth="1"/>
    <col min="15307" max="15307" width="10" style="2" customWidth="1"/>
    <col min="15308" max="15308" width="10.19921875" style="2" bestFit="1" customWidth="1"/>
    <col min="15309" max="15313" width="9.86328125" style="2" customWidth="1"/>
    <col min="15314" max="15316" width="11.19921875" style="2" bestFit="1" customWidth="1"/>
    <col min="15317" max="15550" width="9.86328125" style="2"/>
    <col min="15551" max="15551" width="7.796875" style="2" customWidth="1"/>
    <col min="15552" max="15552" width="75.19921875" style="2" customWidth="1"/>
    <col min="15553" max="15553" width="2.86328125" style="2" customWidth="1"/>
    <col min="15554" max="15556" width="10.1328125" style="2" bestFit="1" customWidth="1"/>
    <col min="15557" max="15557" width="9.796875" style="2" customWidth="1"/>
    <col min="15558" max="15558" width="10.796875" style="2" customWidth="1"/>
    <col min="15559" max="15559" width="11.1328125" style="2" customWidth="1"/>
    <col min="15560" max="15561" width="9.86328125" style="2" customWidth="1"/>
    <col min="15562" max="15562" width="10.86328125" style="2" customWidth="1"/>
    <col min="15563" max="15563" width="10" style="2" customWidth="1"/>
    <col min="15564" max="15564" width="10.19921875" style="2" bestFit="1" customWidth="1"/>
    <col min="15565" max="15569" width="9.86328125" style="2" customWidth="1"/>
    <col min="15570" max="15572" width="11.19921875" style="2" bestFit="1" customWidth="1"/>
    <col min="15573" max="15806" width="9.86328125" style="2"/>
    <col min="15807" max="15807" width="7.796875" style="2" customWidth="1"/>
    <col min="15808" max="15808" width="75.19921875" style="2" customWidth="1"/>
    <col min="15809" max="15809" width="2.86328125" style="2" customWidth="1"/>
    <col min="15810" max="15812" width="10.1328125" style="2" bestFit="1" customWidth="1"/>
    <col min="15813" max="15813" width="9.796875" style="2" customWidth="1"/>
    <col min="15814" max="15814" width="10.796875" style="2" customWidth="1"/>
    <col min="15815" max="15815" width="11.1328125" style="2" customWidth="1"/>
    <col min="15816" max="15817" width="9.86328125" style="2" customWidth="1"/>
    <col min="15818" max="15818" width="10.86328125" style="2" customWidth="1"/>
    <col min="15819" max="15819" width="10" style="2" customWidth="1"/>
    <col min="15820" max="15820" width="10.19921875" style="2" bestFit="1" customWidth="1"/>
    <col min="15821" max="15825" width="9.86328125" style="2" customWidth="1"/>
    <col min="15826" max="15828" width="11.19921875" style="2" bestFit="1" customWidth="1"/>
    <col min="15829" max="16062" width="9.86328125" style="2"/>
    <col min="16063" max="16063" width="7.796875" style="2" customWidth="1"/>
    <col min="16064" max="16064" width="75.19921875" style="2" customWidth="1"/>
    <col min="16065" max="16065" width="2.86328125" style="2" customWidth="1"/>
    <col min="16066" max="16068" width="10.1328125" style="2" bestFit="1" customWidth="1"/>
    <col min="16069" max="16069" width="9.796875" style="2" customWidth="1"/>
    <col min="16070" max="16070" width="10.796875" style="2" customWidth="1"/>
    <col min="16071" max="16071" width="11.1328125" style="2" customWidth="1"/>
    <col min="16072" max="16073" width="9.86328125" style="2" customWidth="1"/>
    <col min="16074" max="16074" width="10.86328125" style="2" customWidth="1"/>
    <col min="16075" max="16075" width="10" style="2" customWidth="1"/>
    <col min="16076" max="16076" width="10.19921875" style="2" bestFit="1" customWidth="1"/>
    <col min="16077" max="16081" width="9.86328125" style="2" customWidth="1"/>
    <col min="16082" max="16084" width="11.19921875" style="2" bestFit="1" customWidth="1"/>
    <col min="16085" max="16384" width="9.86328125" style="2"/>
  </cols>
  <sheetData>
    <row r="1" spans="1:18" x14ac:dyDescent="0.45">
      <c r="A1" s="1" t="s">
        <v>0</v>
      </c>
      <c r="D1" s="74"/>
      <c r="E1" s="74"/>
      <c r="F1" s="74"/>
      <c r="G1" s="74"/>
    </row>
    <row r="2" spans="1:18" x14ac:dyDescent="0.45">
      <c r="B2" s="7" t="s">
        <v>73</v>
      </c>
    </row>
    <row r="4" spans="1:18" s="7" customFormat="1" x14ac:dyDescent="0.45">
      <c r="D4" s="76"/>
      <c r="E4" s="76"/>
      <c r="F4" s="76"/>
      <c r="G4" s="76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18" s="7" customFormat="1" x14ac:dyDescent="0.45">
      <c r="B5" s="9"/>
      <c r="C5" s="9"/>
      <c r="D5" s="78" t="s">
        <v>5</v>
      </c>
      <c r="E5" s="78" t="s">
        <v>5</v>
      </c>
      <c r="F5" s="78" t="s">
        <v>5</v>
      </c>
      <c r="G5" s="78" t="s">
        <v>5</v>
      </c>
      <c r="H5" s="78" t="s">
        <v>5</v>
      </c>
      <c r="I5" s="78" t="s">
        <v>5</v>
      </c>
      <c r="J5" s="78" t="s">
        <v>5</v>
      </c>
      <c r="K5" s="78" t="s">
        <v>5</v>
      </c>
      <c r="L5" s="78" t="s">
        <v>5</v>
      </c>
      <c r="M5" s="78" t="s">
        <v>5</v>
      </c>
      <c r="N5" s="78" t="s">
        <v>5</v>
      </c>
      <c r="O5" s="78" t="s">
        <v>5</v>
      </c>
      <c r="P5" s="78" t="s">
        <v>5</v>
      </c>
      <c r="Q5" s="78" t="s">
        <v>5</v>
      </c>
      <c r="R5" s="78" t="s">
        <v>5</v>
      </c>
    </row>
    <row r="6" spans="1:18" s="7" customFormat="1" x14ac:dyDescent="0.45">
      <c r="B6" s="40"/>
      <c r="C6" s="40"/>
      <c r="D6" s="139">
        <v>2016</v>
      </c>
      <c r="E6" s="139">
        <v>2017</v>
      </c>
      <c r="F6" s="139">
        <v>2018</v>
      </c>
      <c r="G6" s="139">
        <v>2019</v>
      </c>
      <c r="H6" s="139">
        <v>2020</v>
      </c>
      <c r="I6" s="138" t="s">
        <v>312</v>
      </c>
      <c r="J6" s="138">
        <v>2022</v>
      </c>
      <c r="K6" s="138">
        <v>2023</v>
      </c>
      <c r="L6" s="138">
        <v>2024</v>
      </c>
      <c r="M6" s="138">
        <v>2025</v>
      </c>
      <c r="N6" s="138">
        <v>2026</v>
      </c>
      <c r="O6" s="138">
        <v>2027</v>
      </c>
      <c r="P6" s="138">
        <v>2028</v>
      </c>
      <c r="Q6" s="138">
        <v>2029</v>
      </c>
      <c r="R6" s="138">
        <v>2030</v>
      </c>
    </row>
    <row r="7" spans="1:18" x14ac:dyDescent="0.45">
      <c r="B7" s="14"/>
      <c r="D7" s="79"/>
      <c r="E7" s="79"/>
      <c r="F7" s="79"/>
      <c r="G7" s="79"/>
    </row>
    <row r="8" spans="1:18" s="7" customFormat="1" x14ac:dyDescent="0.45">
      <c r="B8" s="22" t="s">
        <v>75</v>
      </c>
      <c r="C8" s="18"/>
      <c r="D8" s="80">
        <f t="shared" ref="D8:H8" si="0">D10</f>
        <v>116119</v>
      </c>
      <c r="E8" s="80">
        <f t="shared" si="0"/>
        <v>139617</v>
      </c>
      <c r="F8" s="80">
        <f t="shared" si="0"/>
        <v>163117</v>
      </c>
      <c r="G8" s="80">
        <f t="shared" si="0"/>
        <v>157925</v>
      </c>
      <c r="H8" s="80">
        <f t="shared" si="0"/>
        <v>28128</v>
      </c>
      <c r="I8" s="109">
        <f t="shared" ref="I8:J8" si="1">I10</f>
        <v>11223</v>
      </c>
      <c r="J8" s="80">
        <f t="shared" si="1"/>
        <v>0</v>
      </c>
      <c r="K8" s="80">
        <f t="shared" ref="K8:Q8" si="2">K10</f>
        <v>0</v>
      </c>
      <c r="L8" s="80">
        <f t="shared" si="2"/>
        <v>0</v>
      </c>
      <c r="M8" s="80">
        <f t="shared" si="2"/>
        <v>0</v>
      </c>
      <c r="N8" s="80">
        <f t="shared" si="2"/>
        <v>0</v>
      </c>
      <c r="O8" s="80">
        <f t="shared" si="2"/>
        <v>0</v>
      </c>
      <c r="P8" s="80">
        <f t="shared" si="2"/>
        <v>0</v>
      </c>
      <c r="Q8" s="80">
        <f t="shared" si="2"/>
        <v>0</v>
      </c>
      <c r="R8" s="80">
        <f t="shared" ref="R8" si="3">R10</f>
        <v>0</v>
      </c>
    </row>
    <row r="9" spans="1:18" x14ac:dyDescent="0.45">
      <c r="B9" s="27"/>
      <c r="C9" s="28"/>
      <c r="D9" s="81"/>
      <c r="E9" s="81"/>
      <c r="F9" s="81"/>
      <c r="G9" s="81"/>
      <c r="I9" s="108"/>
    </row>
    <row r="10" spans="1:18" x14ac:dyDescent="0.45">
      <c r="B10" s="29" t="s">
        <v>76</v>
      </c>
      <c r="C10" s="28"/>
      <c r="D10" s="80">
        <f>SUM(D11:D12)</f>
        <v>116119</v>
      </c>
      <c r="E10" s="80">
        <f t="shared" ref="E10:H10" si="4">SUM(E11:E12)</f>
        <v>139617</v>
      </c>
      <c r="F10" s="80">
        <f t="shared" si="4"/>
        <v>163117</v>
      </c>
      <c r="G10" s="80">
        <f t="shared" si="4"/>
        <v>157925</v>
      </c>
      <c r="H10" s="80">
        <f t="shared" si="4"/>
        <v>28128</v>
      </c>
      <c r="I10" s="109">
        <f>SUM(I11:I12)</f>
        <v>11223</v>
      </c>
      <c r="J10" s="80">
        <f t="shared" ref="J10" si="5">SUM(J11:J12)</f>
        <v>0</v>
      </c>
      <c r="K10" s="80">
        <f t="shared" ref="K10:Q10" si="6">SUM(K11:K12)</f>
        <v>0</v>
      </c>
      <c r="L10" s="80">
        <f t="shared" si="6"/>
        <v>0</v>
      </c>
      <c r="M10" s="80">
        <f t="shared" si="6"/>
        <v>0</v>
      </c>
      <c r="N10" s="80">
        <f t="shared" si="6"/>
        <v>0</v>
      </c>
      <c r="O10" s="80">
        <f t="shared" si="6"/>
        <v>0</v>
      </c>
      <c r="P10" s="80">
        <f t="shared" si="6"/>
        <v>0</v>
      </c>
      <c r="Q10" s="80">
        <f t="shared" si="6"/>
        <v>0</v>
      </c>
      <c r="R10" s="80">
        <f t="shared" ref="R10" si="7">SUM(R11:R12)</f>
        <v>0</v>
      </c>
    </row>
    <row r="11" spans="1:18" x14ac:dyDescent="0.45">
      <c r="B11" s="27" t="s">
        <v>77</v>
      </c>
      <c r="C11" s="28"/>
      <c r="D11" s="81">
        <v>51140</v>
      </c>
      <c r="E11" s="75">
        <v>69282</v>
      </c>
      <c r="F11" s="81">
        <v>87425</v>
      </c>
      <c r="G11" s="75">
        <v>84791</v>
      </c>
      <c r="H11" s="81">
        <f>SUM(SON_Quarterly!S11:V11)</f>
        <v>16069</v>
      </c>
      <c r="I11" s="110">
        <f>SUM(SON_Quarterly!W11:Z11)</f>
        <v>6323</v>
      </c>
      <c r="J11" s="81">
        <f>SUM(SON_Quarterly!AA11:AD11)</f>
        <v>0</v>
      </c>
      <c r="K11" s="81">
        <f>SUM(SON_Quarterly!AE11:AH11)</f>
        <v>0</v>
      </c>
      <c r="L11" s="81">
        <f>SUM(SON_Quarterly!AI11:AL11)</f>
        <v>0</v>
      </c>
      <c r="M11" s="81">
        <f>SUM(SON_Quarterly!AQ11:AT11)</f>
        <v>0</v>
      </c>
      <c r="N11" s="81">
        <f>SUM(SON_Quarterly!AB11:AE11)</f>
        <v>0</v>
      </c>
      <c r="O11" s="81">
        <f>SUM(SON_Quarterly!AU11:AX11)</f>
        <v>0</v>
      </c>
      <c r="P11" s="81">
        <f>SUM(SON_Quarterly!AY11:BB11)</f>
        <v>0</v>
      </c>
      <c r="Q11" s="81">
        <f>SUM(SON_Quarterly!BC11:BF11)</f>
        <v>0</v>
      </c>
      <c r="R11" s="81">
        <f>SUM(SON_Quarterly!BG11:BJ11)</f>
        <v>0</v>
      </c>
    </row>
    <row r="12" spans="1:18" x14ac:dyDescent="0.45">
      <c r="B12" s="27" t="s">
        <v>78</v>
      </c>
      <c r="C12" s="28"/>
      <c r="D12" s="81">
        <v>64979</v>
      </c>
      <c r="E12" s="75">
        <v>70335</v>
      </c>
      <c r="F12" s="81">
        <v>75692</v>
      </c>
      <c r="G12" s="75">
        <v>73134</v>
      </c>
      <c r="H12" s="81">
        <f>SUM(SON_Quarterly!S12:V12)</f>
        <v>12059</v>
      </c>
      <c r="I12" s="110">
        <f>SUM(SON_Quarterly!W12:Z12)</f>
        <v>4900</v>
      </c>
      <c r="J12" s="81">
        <f>SUM(SON_Quarterly!AA12:AD12)</f>
        <v>0</v>
      </c>
      <c r="K12" s="81">
        <f>SUM(SON_Quarterly!AE12:AH12)</f>
        <v>0</v>
      </c>
      <c r="L12" s="81">
        <f>SUM(SON_Quarterly!AI12:AL12)</f>
        <v>0</v>
      </c>
      <c r="M12" s="81">
        <f>SUM(SON_Quarterly!AQ12:AT12)</f>
        <v>0</v>
      </c>
      <c r="N12" s="81">
        <f>SUM(SON_Quarterly!AB12:AE12)</f>
        <v>0</v>
      </c>
      <c r="O12" s="81">
        <f>SUM(SON_Quarterly!AU12:AX12)</f>
        <v>0</v>
      </c>
      <c r="P12" s="81">
        <f>SUM(SON_Quarterly!AY12:BB12)</f>
        <v>0</v>
      </c>
      <c r="Q12" s="81">
        <f>SUM(SON_Quarterly!BC12:BF12)</f>
        <v>0</v>
      </c>
      <c r="R12" s="81">
        <f>SUM(SON_Quarterly!BG12:BJ12)</f>
        <v>0</v>
      </c>
    </row>
    <row r="13" spans="1:18" x14ac:dyDescent="0.45">
      <c r="B13" s="27" t="s">
        <v>81</v>
      </c>
      <c r="C13" s="28"/>
      <c r="D13" s="81">
        <f>SUM(D11:D12)</f>
        <v>116119</v>
      </c>
      <c r="E13" s="81">
        <f t="shared" ref="E13:F13" si="8">SUM(E11:E12)</f>
        <v>139617</v>
      </c>
      <c r="F13" s="81">
        <f t="shared" si="8"/>
        <v>163117</v>
      </c>
      <c r="G13" s="81">
        <f>SUM(G11:G12)</f>
        <v>157925</v>
      </c>
      <c r="H13" s="81">
        <f t="shared" ref="H13:R13" si="9">SUM(H11:H12)</f>
        <v>28128</v>
      </c>
      <c r="I13" s="110">
        <f t="shared" si="9"/>
        <v>11223</v>
      </c>
      <c r="J13" s="81">
        <f t="shared" si="9"/>
        <v>0</v>
      </c>
      <c r="K13" s="81">
        <f t="shared" si="9"/>
        <v>0</v>
      </c>
      <c r="L13" s="81">
        <f t="shared" si="9"/>
        <v>0</v>
      </c>
      <c r="M13" s="81">
        <f t="shared" si="9"/>
        <v>0</v>
      </c>
      <c r="N13" s="81">
        <f t="shared" si="9"/>
        <v>0</v>
      </c>
      <c r="O13" s="81">
        <f t="shared" si="9"/>
        <v>0</v>
      </c>
      <c r="P13" s="81">
        <f t="shared" si="9"/>
        <v>0</v>
      </c>
      <c r="Q13" s="81">
        <f t="shared" si="9"/>
        <v>0</v>
      </c>
      <c r="R13" s="81">
        <f t="shared" si="9"/>
        <v>0</v>
      </c>
    </row>
    <row r="14" spans="1:18" x14ac:dyDescent="0.45">
      <c r="B14" s="26"/>
      <c r="C14" s="28"/>
      <c r="D14" s="81"/>
      <c r="E14" s="81"/>
      <c r="F14" s="81"/>
      <c r="G14" s="81"/>
      <c r="I14" s="108"/>
    </row>
    <row r="15" spans="1:18" s="7" customFormat="1" x14ac:dyDescent="0.45">
      <c r="B15" s="29" t="s">
        <v>288</v>
      </c>
      <c r="C15" s="18"/>
      <c r="D15" s="80">
        <f>SUM(D16:D17)</f>
        <v>116119</v>
      </c>
      <c r="E15" s="80">
        <f t="shared" ref="E15:F15" si="10">SUM(E16:E17)</f>
        <v>139617</v>
      </c>
      <c r="F15" s="80">
        <f t="shared" si="10"/>
        <v>163117</v>
      </c>
      <c r="G15" s="80">
        <f>SUM(G16:G17)</f>
        <v>157925</v>
      </c>
      <c r="H15" s="80">
        <f t="shared" ref="H15:R15" si="11">SUM(H16:H17)</f>
        <v>28128</v>
      </c>
      <c r="I15" s="109">
        <f t="shared" si="11"/>
        <v>11223</v>
      </c>
      <c r="J15" s="80">
        <f t="shared" si="11"/>
        <v>0</v>
      </c>
      <c r="K15" s="80">
        <f t="shared" si="11"/>
        <v>0</v>
      </c>
      <c r="L15" s="80">
        <f t="shared" si="11"/>
        <v>0</v>
      </c>
      <c r="M15" s="80">
        <f t="shared" si="11"/>
        <v>0</v>
      </c>
      <c r="N15" s="80">
        <f t="shared" si="11"/>
        <v>0</v>
      </c>
      <c r="O15" s="80">
        <f t="shared" si="11"/>
        <v>0</v>
      </c>
      <c r="P15" s="80">
        <f t="shared" si="11"/>
        <v>0</v>
      </c>
      <c r="Q15" s="80">
        <f t="shared" si="11"/>
        <v>0</v>
      </c>
      <c r="R15" s="80">
        <f t="shared" si="11"/>
        <v>0</v>
      </c>
    </row>
    <row r="16" spans="1:18" x14ac:dyDescent="0.45">
      <c r="B16" s="27" t="s">
        <v>287</v>
      </c>
      <c r="C16" s="28"/>
      <c r="D16" s="81">
        <v>25356</v>
      </c>
      <c r="E16" s="81">
        <f t="shared" ref="E16:F16" si="12">E20</f>
        <v>23554</v>
      </c>
      <c r="F16" s="81">
        <f t="shared" si="12"/>
        <v>21752</v>
      </c>
      <c r="G16" s="81">
        <f>G20</f>
        <v>17268</v>
      </c>
      <c r="H16" s="81">
        <f t="shared" ref="H16:R16" si="13">H20</f>
        <v>3696</v>
      </c>
      <c r="I16" s="110">
        <f t="shared" si="13"/>
        <v>585</v>
      </c>
      <c r="J16" s="81">
        <f t="shared" si="13"/>
        <v>0</v>
      </c>
      <c r="K16" s="81">
        <f t="shared" si="13"/>
        <v>0</v>
      </c>
      <c r="L16" s="81">
        <f t="shared" si="13"/>
        <v>0</v>
      </c>
      <c r="M16" s="81">
        <f t="shared" si="13"/>
        <v>0</v>
      </c>
      <c r="N16" s="81">
        <f t="shared" si="13"/>
        <v>0</v>
      </c>
      <c r="O16" s="81">
        <f t="shared" si="13"/>
        <v>0</v>
      </c>
      <c r="P16" s="81">
        <f t="shared" si="13"/>
        <v>0</v>
      </c>
      <c r="Q16" s="81">
        <f t="shared" si="13"/>
        <v>0</v>
      </c>
      <c r="R16" s="81">
        <f t="shared" si="13"/>
        <v>0</v>
      </c>
    </row>
    <row r="17" spans="2:18" x14ac:dyDescent="0.45">
      <c r="B17" s="27" t="s">
        <v>308</v>
      </c>
      <c r="C17" s="28"/>
      <c r="D17" s="81">
        <f>D21+D22+D23</f>
        <v>90763</v>
      </c>
      <c r="E17" s="81">
        <f>E21+E22+E23</f>
        <v>116063</v>
      </c>
      <c r="F17" s="81">
        <f t="shared" ref="F17" si="14">F21+F22+F23</f>
        <v>141365</v>
      </c>
      <c r="G17" s="81">
        <f>G21+G22+G23</f>
        <v>140657</v>
      </c>
      <c r="H17" s="81">
        <f t="shared" ref="H17:R17" si="15">H21+H22+H23</f>
        <v>24432</v>
      </c>
      <c r="I17" s="110">
        <f t="shared" si="15"/>
        <v>10638</v>
      </c>
      <c r="J17" s="81">
        <f t="shared" si="15"/>
        <v>0</v>
      </c>
      <c r="K17" s="81">
        <f t="shared" si="15"/>
        <v>0</v>
      </c>
      <c r="L17" s="81">
        <f t="shared" si="15"/>
        <v>0</v>
      </c>
      <c r="M17" s="81">
        <f t="shared" si="15"/>
        <v>0</v>
      </c>
      <c r="N17" s="81">
        <f t="shared" si="15"/>
        <v>0</v>
      </c>
      <c r="O17" s="81">
        <f t="shared" si="15"/>
        <v>0</v>
      </c>
      <c r="P17" s="81">
        <f t="shared" si="15"/>
        <v>0</v>
      </c>
      <c r="Q17" s="81">
        <f t="shared" si="15"/>
        <v>0</v>
      </c>
      <c r="R17" s="81">
        <f t="shared" si="15"/>
        <v>0</v>
      </c>
    </row>
    <row r="18" spans="2:18" x14ac:dyDescent="0.45">
      <c r="B18" s="26"/>
      <c r="C18" s="28"/>
      <c r="D18" s="81"/>
      <c r="E18" s="81"/>
      <c r="F18" s="81"/>
      <c r="G18" s="81"/>
      <c r="I18" s="108"/>
    </row>
    <row r="19" spans="2:18" s="7" customFormat="1" x14ac:dyDescent="0.45">
      <c r="B19" s="29" t="s">
        <v>84</v>
      </c>
      <c r="C19" s="18"/>
      <c r="D19" s="80">
        <f>SUM(D20:D23)</f>
        <v>116119</v>
      </c>
      <c r="E19" s="80">
        <f t="shared" ref="E19:H19" si="16">SUM(E20:E23)</f>
        <v>139617</v>
      </c>
      <c r="F19" s="80">
        <f>SUM(F20:F23)</f>
        <v>163117</v>
      </c>
      <c r="G19" s="80">
        <f t="shared" si="16"/>
        <v>157925</v>
      </c>
      <c r="H19" s="80">
        <f t="shared" si="16"/>
        <v>28128</v>
      </c>
      <c r="I19" s="109">
        <f t="shared" ref="I19:J19" si="17">SUM(I20:I23)</f>
        <v>11223</v>
      </c>
      <c r="J19" s="80">
        <f t="shared" si="17"/>
        <v>0</v>
      </c>
      <c r="K19" s="80">
        <f t="shared" ref="K19:Q19" si="18">SUM(K20:K23)</f>
        <v>0</v>
      </c>
      <c r="L19" s="80">
        <f t="shared" si="18"/>
        <v>0</v>
      </c>
      <c r="M19" s="80">
        <f t="shared" si="18"/>
        <v>0</v>
      </c>
      <c r="N19" s="80">
        <f t="shared" si="18"/>
        <v>0</v>
      </c>
      <c r="O19" s="80">
        <f t="shared" si="18"/>
        <v>0</v>
      </c>
      <c r="P19" s="80">
        <f t="shared" si="18"/>
        <v>0</v>
      </c>
      <c r="Q19" s="80">
        <f t="shared" si="18"/>
        <v>0</v>
      </c>
      <c r="R19" s="80">
        <f t="shared" ref="R19" si="19">SUM(R20:R23)</f>
        <v>0</v>
      </c>
    </row>
    <row r="20" spans="2:18" x14ac:dyDescent="0.45">
      <c r="B20" s="27" t="s">
        <v>82</v>
      </c>
      <c r="C20" s="28"/>
      <c r="D20" s="81">
        <v>25356</v>
      </c>
      <c r="E20" s="75">
        <v>23554</v>
      </c>
      <c r="F20" s="81">
        <v>21752</v>
      </c>
      <c r="G20" s="75">
        <v>17268</v>
      </c>
      <c r="H20" s="75">
        <f>SUM(SON_Quarterly!S20:V20)</f>
        <v>3696</v>
      </c>
      <c r="I20" s="110">
        <f>SUM(SON_Quarterly!W20:Z20)</f>
        <v>585</v>
      </c>
      <c r="J20" s="81">
        <f>SUM(SON_Quarterly!AA20:AD20)</f>
        <v>0</v>
      </c>
      <c r="K20" s="81">
        <f>SUM(SON_Quarterly!AE20:AH20)</f>
        <v>0</v>
      </c>
      <c r="L20" s="81">
        <f>SUM(SON_Quarterly!AI20:AL20)</f>
        <v>0</v>
      </c>
      <c r="M20" s="81">
        <f>SUM(SON_Quarterly!AQ20:AT20)</f>
        <v>0</v>
      </c>
      <c r="N20" s="81">
        <f>SUM(SON_Quarterly!AB20:AE20)</f>
        <v>0</v>
      </c>
      <c r="O20" s="81">
        <f>SUM(SON_Quarterly!AU20:AX20)</f>
        <v>0</v>
      </c>
      <c r="P20" s="81">
        <f>SUM(SON_Quarterly!AY20:BB20)</f>
        <v>0</v>
      </c>
      <c r="Q20" s="81">
        <f>SUM(SON_Quarterly!BC20:BF20)</f>
        <v>0</v>
      </c>
      <c r="R20" s="81">
        <f>SUM(SON_Quarterly!BG20:BJ20)</f>
        <v>0</v>
      </c>
    </row>
    <row r="21" spans="2:18" x14ac:dyDescent="0.45">
      <c r="B21" s="27" t="s">
        <v>10</v>
      </c>
      <c r="C21" s="28"/>
      <c r="D21" s="81">
        <v>1992</v>
      </c>
      <c r="E21" s="75">
        <v>2547</v>
      </c>
      <c r="F21" s="81">
        <v>3103</v>
      </c>
      <c r="G21" s="75">
        <v>4650</v>
      </c>
      <c r="H21" s="75">
        <f>SUM(SON_Quarterly!S21:V21)</f>
        <v>1368</v>
      </c>
      <c r="I21" s="110">
        <f>SUM(SON_Quarterly!W21:Z21)</f>
        <v>847</v>
      </c>
      <c r="J21" s="81">
        <f>SUM(SON_Quarterly!AA21:AD21)</f>
        <v>0</v>
      </c>
      <c r="K21" s="81">
        <f>SUM(SON_Quarterly!AE21:AH21)</f>
        <v>0</v>
      </c>
      <c r="L21" s="81">
        <f>SUM(SON_Quarterly!AI21:AL21)</f>
        <v>0</v>
      </c>
      <c r="M21" s="81">
        <f>SUM(SON_Quarterly!AQ21:AT21)</f>
        <v>0</v>
      </c>
      <c r="N21" s="81">
        <f>SUM(SON_Quarterly!AB21:AE21)</f>
        <v>0</v>
      </c>
      <c r="O21" s="81">
        <f>SUM(SON_Quarterly!AU21:AX21)</f>
        <v>0</v>
      </c>
      <c r="P21" s="81">
        <f>SUM(SON_Quarterly!AY21:BB21)</f>
        <v>0</v>
      </c>
      <c r="Q21" s="81">
        <f>SUM(SON_Quarterly!BC21:BF21)</f>
        <v>0</v>
      </c>
      <c r="R21" s="81">
        <f>SUM(SON_Quarterly!BG21:BJ21)</f>
        <v>0</v>
      </c>
    </row>
    <row r="22" spans="2:18" x14ac:dyDescent="0.45">
      <c r="B22" s="27" t="s">
        <v>83</v>
      </c>
      <c r="C22" s="28"/>
      <c r="D22" s="81">
        <v>57741</v>
      </c>
      <c r="E22" s="75">
        <v>73836</v>
      </c>
      <c r="F22" s="81">
        <v>89932</v>
      </c>
      <c r="G22" s="75">
        <v>90727</v>
      </c>
      <c r="H22" s="75">
        <f>SUM(SON_Quarterly!S22:V22)</f>
        <v>4588</v>
      </c>
      <c r="I22" s="110">
        <f>SUM(SON_Quarterly!W22:Z22)</f>
        <v>940</v>
      </c>
      <c r="J22" s="81">
        <f>SUM(SON_Quarterly!AA22:AD22)</f>
        <v>0</v>
      </c>
      <c r="K22" s="81">
        <f>SUM(SON_Quarterly!AE22:AH22)</f>
        <v>0</v>
      </c>
      <c r="L22" s="81">
        <f>SUM(SON_Quarterly!AI22:AL22)</f>
        <v>0</v>
      </c>
      <c r="M22" s="81">
        <f>SUM(SON_Quarterly!AQ22:AT22)</f>
        <v>0</v>
      </c>
      <c r="N22" s="81">
        <f>SUM(SON_Quarterly!AB22:AE22)</f>
        <v>0</v>
      </c>
      <c r="O22" s="81">
        <f>SUM(SON_Quarterly!AU22:AX22)</f>
        <v>0</v>
      </c>
      <c r="P22" s="81">
        <f>SUM(SON_Quarterly!AY22:BB22)</f>
        <v>0</v>
      </c>
      <c r="Q22" s="81">
        <f>SUM(SON_Quarterly!BC22:BF22)</f>
        <v>0</v>
      </c>
      <c r="R22" s="81">
        <f>SUM(SON_Quarterly!BG22:BJ22)</f>
        <v>0</v>
      </c>
    </row>
    <row r="23" spans="2:18" x14ac:dyDescent="0.45">
      <c r="B23" s="27" t="s">
        <v>28</v>
      </c>
      <c r="C23" s="28"/>
      <c r="D23" s="81">
        <v>31030</v>
      </c>
      <c r="E23" s="75">
        <v>39680</v>
      </c>
      <c r="F23" s="81">
        <v>48330</v>
      </c>
      <c r="G23" s="75">
        <v>45280</v>
      </c>
      <c r="H23" s="75">
        <f>SUM(SON_Quarterly!S23:V23)</f>
        <v>18476</v>
      </c>
      <c r="I23" s="110">
        <f>SUM(SON_Quarterly!W23:Z23)</f>
        <v>8851</v>
      </c>
      <c r="J23" s="81">
        <f>SUM(SON_Quarterly!AA23:AD23)</f>
        <v>0</v>
      </c>
      <c r="K23" s="81">
        <f>SUM(SON_Quarterly!AE23:AH23)</f>
        <v>0</v>
      </c>
      <c r="L23" s="81">
        <f>SUM(SON_Quarterly!AI23:AL23)</f>
        <v>0</v>
      </c>
      <c r="M23" s="81">
        <f>SUM(SON_Quarterly!AQ23:AT23)</f>
        <v>0</v>
      </c>
      <c r="N23" s="81">
        <f>SUM(SON_Quarterly!AB23:AE23)</f>
        <v>0</v>
      </c>
      <c r="O23" s="81">
        <f>SUM(SON_Quarterly!AU23:AX23)</f>
        <v>0</v>
      </c>
      <c r="P23" s="81">
        <f>SUM(SON_Quarterly!AY23:BB23)</f>
        <v>0</v>
      </c>
      <c r="Q23" s="81">
        <f>SUM(SON_Quarterly!BC23:BF23)</f>
        <v>0</v>
      </c>
      <c r="R23" s="81">
        <f>SUM(SON_Quarterly!BG23:BJ23)</f>
        <v>0</v>
      </c>
    </row>
    <row r="24" spans="2:18" x14ac:dyDescent="0.45">
      <c r="B24" s="26"/>
      <c r="C24" s="28"/>
      <c r="D24" s="81"/>
      <c r="E24" s="81"/>
      <c r="F24" s="81"/>
      <c r="G24" s="81"/>
      <c r="I24" s="108"/>
    </row>
    <row r="25" spans="2:18" x14ac:dyDescent="0.45">
      <c r="B25" s="29" t="s">
        <v>13</v>
      </c>
      <c r="C25" s="28"/>
      <c r="D25" s="80">
        <f>SUM(D26:D37)</f>
        <v>116119</v>
      </c>
      <c r="E25" s="80">
        <f>SUM(E26:E37)</f>
        <v>139617</v>
      </c>
      <c r="F25" s="80">
        <f>SUM(F26:F37)</f>
        <v>163117</v>
      </c>
      <c r="G25" s="80">
        <f t="shared" ref="G25" si="20">SUM(G26:G37)</f>
        <v>157925</v>
      </c>
      <c r="H25" s="80">
        <f t="shared" ref="H25:R25" si="21">SUM(H26:H37)</f>
        <v>28128</v>
      </c>
      <c r="I25" s="109">
        <f t="shared" si="21"/>
        <v>11223</v>
      </c>
      <c r="J25" s="80">
        <f t="shared" si="21"/>
        <v>0</v>
      </c>
      <c r="K25" s="80">
        <f t="shared" si="21"/>
        <v>0</v>
      </c>
      <c r="L25" s="80">
        <f t="shared" si="21"/>
        <v>0</v>
      </c>
      <c r="M25" s="80">
        <f t="shared" si="21"/>
        <v>0</v>
      </c>
      <c r="N25" s="80">
        <f t="shared" si="21"/>
        <v>0</v>
      </c>
      <c r="O25" s="80">
        <f t="shared" si="21"/>
        <v>0</v>
      </c>
      <c r="P25" s="80">
        <f t="shared" si="21"/>
        <v>0</v>
      </c>
      <c r="Q25" s="80">
        <f t="shared" si="21"/>
        <v>0</v>
      </c>
      <c r="R25" s="80">
        <f t="shared" si="21"/>
        <v>0</v>
      </c>
    </row>
    <row r="26" spans="2:18" x14ac:dyDescent="0.45">
      <c r="B26" s="27" t="s">
        <v>14</v>
      </c>
      <c r="C26" s="28"/>
      <c r="D26" s="81">
        <v>4109</v>
      </c>
      <c r="E26" s="75">
        <v>9241</v>
      </c>
      <c r="F26" s="75">
        <v>5031</v>
      </c>
      <c r="G26" s="75">
        <v>7929</v>
      </c>
      <c r="H26" s="75">
        <f>SUM(SON_Quarterly!S26:V26)</f>
        <v>3975</v>
      </c>
      <c r="I26" s="110">
        <f>SUM(SON_Quarterly!W26:Z26)</f>
        <v>3573</v>
      </c>
      <c r="J26" s="81">
        <f>SUM(SON_Quarterly!AA26:AD26)</f>
        <v>0</v>
      </c>
      <c r="K26" s="81">
        <f>SUM(SON_Quarterly!AE26:AH26)</f>
        <v>0</v>
      </c>
      <c r="L26" s="81">
        <f>SUM(SON_Quarterly!AI26:AL26)</f>
        <v>0</v>
      </c>
      <c r="M26" s="81">
        <f>SUM(SON_Quarterly!AQ26:AT26)</f>
        <v>0</v>
      </c>
      <c r="N26" s="81">
        <f>SUM(SON_Quarterly!AB26:AE26)</f>
        <v>0</v>
      </c>
      <c r="O26" s="81">
        <f>SUM(SON_Quarterly!AU26:AX26)</f>
        <v>0</v>
      </c>
      <c r="P26" s="81">
        <f>SUM(SON_Quarterly!AY26:BB26)</f>
        <v>0</v>
      </c>
      <c r="Q26" s="81">
        <f>SUM(SON_Quarterly!BC26:BF26)</f>
        <v>0</v>
      </c>
      <c r="R26" s="81">
        <f>SUM(SON_Quarterly!BG26:BJ26)</f>
        <v>0</v>
      </c>
    </row>
    <row r="27" spans="2:18" x14ac:dyDescent="0.45">
      <c r="B27" s="27" t="s">
        <v>15</v>
      </c>
      <c r="C27" s="28"/>
      <c r="D27" s="81">
        <v>3569</v>
      </c>
      <c r="E27" s="75">
        <v>6550</v>
      </c>
      <c r="F27" s="75">
        <v>5259</v>
      </c>
      <c r="G27" s="75">
        <v>5581</v>
      </c>
      <c r="H27" s="75">
        <f>SUM(SON_Quarterly!S27:V27)</f>
        <v>7346</v>
      </c>
      <c r="I27" s="110">
        <f>SUM(SON_Quarterly!W27:Z27)</f>
        <v>3903</v>
      </c>
      <c r="J27" s="81">
        <f>SUM(SON_Quarterly!AA27:AD27)</f>
        <v>0</v>
      </c>
      <c r="K27" s="81">
        <f>SUM(SON_Quarterly!AE27:AH27)</f>
        <v>0</v>
      </c>
      <c r="L27" s="81">
        <f>SUM(SON_Quarterly!AI27:AL27)</f>
        <v>0</v>
      </c>
      <c r="M27" s="81">
        <f>SUM(SON_Quarterly!AQ27:AT27)</f>
        <v>0</v>
      </c>
      <c r="N27" s="81">
        <f>SUM(SON_Quarterly!AB27:AE27)</f>
        <v>0</v>
      </c>
      <c r="O27" s="81">
        <f>SUM(SON_Quarterly!AU27:AX27)</f>
        <v>0</v>
      </c>
      <c r="P27" s="81">
        <f>SUM(SON_Quarterly!AY27:BB27)</f>
        <v>0</v>
      </c>
      <c r="Q27" s="81">
        <f>SUM(SON_Quarterly!BC27:BF27)</f>
        <v>0</v>
      </c>
      <c r="R27" s="81">
        <f>SUM(SON_Quarterly!BG27:BJ27)</f>
        <v>0</v>
      </c>
    </row>
    <row r="28" spans="2:18" x14ac:dyDescent="0.45">
      <c r="B28" s="27" t="s">
        <v>16</v>
      </c>
      <c r="C28" s="28"/>
      <c r="D28" s="81">
        <v>3375</v>
      </c>
      <c r="E28" s="75">
        <v>9824</v>
      </c>
      <c r="F28" s="75">
        <v>6308</v>
      </c>
      <c r="G28" s="75">
        <v>12255</v>
      </c>
      <c r="H28" s="75">
        <f>SUM(SON_Quarterly!S28:V28)</f>
        <v>3874</v>
      </c>
      <c r="I28" s="110">
        <f>SUM(SON_Quarterly!W28:Z28)</f>
        <v>3747</v>
      </c>
      <c r="J28" s="81">
        <f>SUM(SON_Quarterly!AA28:AD28)</f>
        <v>0</v>
      </c>
      <c r="K28" s="81">
        <f>SUM(SON_Quarterly!AE28:AH28)</f>
        <v>0</v>
      </c>
      <c r="L28" s="81">
        <f>SUM(SON_Quarterly!AI28:AL28)</f>
        <v>0</v>
      </c>
      <c r="M28" s="81">
        <f>SUM(SON_Quarterly!AQ28:AT28)</f>
        <v>0</v>
      </c>
      <c r="N28" s="81">
        <f>SUM(SON_Quarterly!AB28:AE28)</f>
        <v>0</v>
      </c>
      <c r="O28" s="81">
        <f>SUM(SON_Quarterly!AU28:AX28)</f>
        <v>0</v>
      </c>
      <c r="P28" s="81">
        <f>SUM(SON_Quarterly!AY28:BB28)</f>
        <v>0</v>
      </c>
      <c r="Q28" s="81">
        <f>SUM(SON_Quarterly!BC28:BF28)</f>
        <v>0</v>
      </c>
      <c r="R28" s="81">
        <f>SUM(SON_Quarterly!BG28:BJ28)</f>
        <v>0</v>
      </c>
    </row>
    <row r="29" spans="2:18" x14ac:dyDescent="0.45">
      <c r="B29" s="27" t="s">
        <v>17</v>
      </c>
      <c r="C29" s="28"/>
      <c r="D29" s="81">
        <v>8411</v>
      </c>
      <c r="E29" s="75">
        <v>8904</v>
      </c>
      <c r="F29" s="75">
        <v>11398</v>
      </c>
      <c r="G29" s="75">
        <v>11239</v>
      </c>
      <c r="H29" s="75">
        <f>SUM(SON_Quarterly!S29:V29)</f>
        <v>0</v>
      </c>
      <c r="I29" s="110">
        <f>SUM(SON_Quarterly!W29:Z29)</f>
        <v>0</v>
      </c>
      <c r="J29" s="81">
        <f>SUM(SON_Quarterly!AA29:AD29)</f>
        <v>0</v>
      </c>
      <c r="K29" s="81">
        <f>SUM(SON_Quarterly!AE29:AH29)</f>
        <v>0</v>
      </c>
      <c r="L29" s="81">
        <f>SUM(SON_Quarterly!AI29:AL29)</f>
        <v>0</v>
      </c>
      <c r="M29" s="81">
        <f>SUM(SON_Quarterly!AQ29:AT29)</f>
        <v>0</v>
      </c>
      <c r="N29" s="81">
        <f>SUM(SON_Quarterly!AB29:AE29)</f>
        <v>0</v>
      </c>
      <c r="O29" s="81">
        <f>SUM(SON_Quarterly!AU29:AX29)</f>
        <v>0</v>
      </c>
      <c r="P29" s="81">
        <f>SUM(SON_Quarterly!AY29:BB29)</f>
        <v>0</v>
      </c>
      <c r="Q29" s="81">
        <f>SUM(SON_Quarterly!BC29:BF29)</f>
        <v>0</v>
      </c>
      <c r="R29" s="81">
        <f>SUM(SON_Quarterly!BG29:BJ29)</f>
        <v>0</v>
      </c>
    </row>
    <row r="30" spans="2:18" x14ac:dyDescent="0.45">
      <c r="B30" s="27" t="s">
        <v>18</v>
      </c>
      <c r="C30" s="28"/>
      <c r="D30" s="81">
        <v>7467</v>
      </c>
      <c r="E30" s="75">
        <v>7125</v>
      </c>
      <c r="F30" s="75">
        <v>7428</v>
      </c>
      <c r="G30" s="75">
        <v>7565</v>
      </c>
      <c r="H30" s="75">
        <f>SUM(SON_Quarterly!S30:V30)</f>
        <v>0</v>
      </c>
      <c r="I30" s="110">
        <f>SUM(SON_Quarterly!W30:Z30)</f>
        <v>0</v>
      </c>
      <c r="J30" s="81">
        <f>SUM(SON_Quarterly!AA30:AD30)</f>
        <v>0</v>
      </c>
      <c r="K30" s="81">
        <f>SUM(SON_Quarterly!AE30:AH30)</f>
        <v>0</v>
      </c>
      <c r="L30" s="81">
        <f>SUM(SON_Quarterly!AI30:AL30)</f>
        <v>0</v>
      </c>
      <c r="M30" s="81">
        <f>SUM(SON_Quarterly!AQ30:AT30)</f>
        <v>0</v>
      </c>
      <c r="N30" s="81">
        <f>SUM(SON_Quarterly!AB30:AE30)</f>
        <v>0</v>
      </c>
      <c r="O30" s="81">
        <f>SUM(SON_Quarterly!AU30:AX30)</f>
        <v>0</v>
      </c>
      <c r="P30" s="81">
        <f>SUM(SON_Quarterly!AY30:BB30)</f>
        <v>0</v>
      </c>
      <c r="Q30" s="81">
        <f>SUM(SON_Quarterly!BC30:BF30)</f>
        <v>0</v>
      </c>
      <c r="R30" s="81">
        <f>SUM(SON_Quarterly!BG30:BJ30)</f>
        <v>0</v>
      </c>
    </row>
    <row r="31" spans="2:18" x14ac:dyDescent="0.45">
      <c r="B31" s="27" t="s">
        <v>19</v>
      </c>
      <c r="C31" s="28"/>
      <c r="D31" s="81">
        <v>8274</v>
      </c>
      <c r="E31" s="75">
        <v>10223</v>
      </c>
      <c r="F31" s="75">
        <v>13973</v>
      </c>
      <c r="G31" s="75">
        <v>14246</v>
      </c>
      <c r="H31" s="75">
        <f>SUM(SON_Quarterly!S31:V31)</f>
        <v>0</v>
      </c>
      <c r="I31" s="110">
        <f>SUM(SON_Quarterly!W31:Z31)</f>
        <v>0</v>
      </c>
      <c r="J31" s="81">
        <f>SUM(SON_Quarterly!AA31:AD31)</f>
        <v>0</v>
      </c>
      <c r="K31" s="81">
        <f>SUM(SON_Quarterly!AE31:AH31)</f>
        <v>0</v>
      </c>
      <c r="L31" s="81">
        <f>SUM(SON_Quarterly!AI31:AL31)</f>
        <v>0</v>
      </c>
      <c r="M31" s="81">
        <f>SUM(SON_Quarterly!AQ31:AT31)</f>
        <v>0</v>
      </c>
      <c r="N31" s="81">
        <f>SUM(SON_Quarterly!AB31:AE31)</f>
        <v>0</v>
      </c>
      <c r="O31" s="81">
        <f>SUM(SON_Quarterly!AU31:AX31)</f>
        <v>0</v>
      </c>
      <c r="P31" s="81">
        <f>SUM(SON_Quarterly!AY31:BB31)</f>
        <v>0</v>
      </c>
      <c r="Q31" s="81">
        <f>SUM(SON_Quarterly!BC31:BF31)</f>
        <v>0</v>
      </c>
      <c r="R31" s="81">
        <f>SUM(SON_Quarterly!BG31:BJ31)</f>
        <v>0</v>
      </c>
    </row>
    <row r="32" spans="2:18" s="7" customFormat="1" x14ac:dyDescent="0.45">
      <c r="B32" s="27" t="s">
        <v>20</v>
      </c>
      <c r="C32" s="18"/>
      <c r="D32" s="81">
        <v>8427</v>
      </c>
      <c r="E32" s="75">
        <v>21325</v>
      </c>
      <c r="F32" s="75">
        <v>40089</v>
      </c>
      <c r="G32" s="75">
        <v>38322</v>
      </c>
      <c r="H32" s="75">
        <f>SUM(SON_Quarterly!S32:V32)</f>
        <v>643</v>
      </c>
      <c r="I32" s="110">
        <f>SUM(SON_Quarterly!W32:Z32)</f>
        <v>0</v>
      </c>
      <c r="J32" s="81">
        <f>SUM(SON_Quarterly!AA32:AD32)</f>
        <v>0</v>
      </c>
      <c r="K32" s="81">
        <f>SUM(SON_Quarterly!AE32:AH32)</f>
        <v>0</v>
      </c>
      <c r="L32" s="81">
        <f>SUM(SON_Quarterly!AI32:AL32)</f>
        <v>0</v>
      </c>
      <c r="M32" s="81">
        <f>SUM(SON_Quarterly!AQ32:AT32)</f>
        <v>0</v>
      </c>
      <c r="N32" s="81">
        <f>SUM(SON_Quarterly!AB32:AE32)</f>
        <v>0</v>
      </c>
      <c r="O32" s="81">
        <f>SUM(SON_Quarterly!AU32:AX32)</f>
        <v>0</v>
      </c>
      <c r="P32" s="81">
        <f>SUM(SON_Quarterly!AY32:BB32)</f>
        <v>0</v>
      </c>
      <c r="Q32" s="81">
        <f>SUM(SON_Quarterly!BC32:BF32)</f>
        <v>0</v>
      </c>
      <c r="R32" s="81">
        <f>SUM(SON_Quarterly!BG32:BJ32)</f>
        <v>0</v>
      </c>
    </row>
    <row r="33" spans="2:18" s="7" customFormat="1" x14ac:dyDescent="0.45">
      <c r="B33" s="27" t="s">
        <v>21</v>
      </c>
      <c r="C33" s="18"/>
      <c r="D33" s="81">
        <v>19907</v>
      </c>
      <c r="E33" s="75">
        <v>21279</v>
      </c>
      <c r="F33" s="75">
        <v>30652</v>
      </c>
      <c r="G33" s="75">
        <v>25240</v>
      </c>
      <c r="H33" s="75">
        <f>SUM(SON_Quarterly!S33:V33)</f>
        <v>772</v>
      </c>
      <c r="I33" s="110">
        <f>SUM(SON_Quarterly!W33:Z33)</f>
        <v>0</v>
      </c>
      <c r="J33" s="81">
        <f>SUM(SON_Quarterly!AA33:AD33)</f>
        <v>0</v>
      </c>
      <c r="K33" s="81">
        <f>SUM(SON_Quarterly!AE33:AH33)</f>
        <v>0</v>
      </c>
      <c r="L33" s="81">
        <f>SUM(SON_Quarterly!AI33:AL33)</f>
        <v>0</v>
      </c>
      <c r="M33" s="81">
        <f>SUM(SON_Quarterly!AQ33:AT33)</f>
        <v>0</v>
      </c>
      <c r="N33" s="81">
        <f>SUM(SON_Quarterly!AB33:AE33)</f>
        <v>0</v>
      </c>
      <c r="O33" s="81">
        <f>SUM(SON_Quarterly!AU33:AX33)</f>
        <v>0</v>
      </c>
      <c r="P33" s="81">
        <f>SUM(SON_Quarterly!AY33:BB33)</f>
        <v>0</v>
      </c>
      <c r="Q33" s="81">
        <f>SUM(SON_Quarterly!BC33:BF33)</f>
        <v>0</v>
      </c>
      <c r="R33" s="81">
        <f>SUM(SON_Quarterly!BG33:BJ33)</f>
        <v>0</v>
      </c>
    </row>
    <row r="34" spans="2:18" s="7" customFormat="1" x14ac:dyDescent="0.45">
      <c r="B34" s="27" t="s">
        <v>22</v>
      </c>
      <c r="C34" s="18"/>
      <c r="D34" s="81">
        <v>11386</v>
      </c>
      <c r="E34" s="75">
        <v>11574</v>
      </c>
      <c r="F34" s="75">
        <v>11763</v>
      </c>
      <c r="G34" s="75">
        <v>7366</v>
      </c>
      <c r="H34" s="75">
        <f>SUM(SON_Quarterly!S34:V34)</f>
        <v>721</v>
      </c>
      <c r="I34" s="110">
        <f>SUM(SON_Quarterly!W34:Z34)</f>
        <v>0</v>
      </c>
      <c r="J34" s="81">
        <f>SUM(SON_Quarterly!AA34:AD34)</f>
        <v>0</v>
      </c>
      <c r="K34" s="81">
        <f>SUM(SON_Quarterly!AE34:AH34)</f>
        <v>0</v>
      </c>
      <c r="L34" s="81">
        <f>SUM(SON_Quarterly!AI34:AL34)</f>
        <v>0</v>
      </c>
      <c r="M34" s="81">
        <f>SUM(SON_Quarterly!AQ34:AT34)</f>
        <v>0</v>
      </c>
      <c r="N34" s="81">
        <f>SUM(SON_Quarterly!AB34:AE34)</f>
        <v>0</v>
      </c>
      <c r="O34" s="81">
        <f>SUM(SON_Quarterly!AU34:AX34)</f>
        <v>0</v>
      </c>
      <c r="P34" s="81">
        <f>SUM(SON_Quarterly!AY34:BB34)</f>
        <v>0</v>
      </c>
      <c r="Q34" s="81">
        <f>SUM(SON_Quarterly!BC34:BF34)</f>
        <v>0</v>
      </c>
      <c r="R34" s="81">
        <f>SUM(SON_Quarterly!BG34:BJ34)</f>
        <v>0</v>
      </c>
    </row>
    <row r="35" spans="2:18" s="7" customFormat="1" x14ac:dyDescent="0.45">
      <c r="B35" s="27" t="s">
        <v>23</v>
      </c>
      <c r="C35" s="18"/>
      <c r="D35" s="81">
        <v>14759</v>
      </c>
      <c r="E35" s="75">
        <v>12171</v>
      </c>
      <c r="F35" s="75">
        <v>13983</v>
      </c>
      <c r="G35" s="75">
        <v>9628</v>
      </c>
      <c r="H35" s="75">
        <f>SUM(SON_Quarterly!S35:V35)</f>
        <v>1798</v>
      </c>
      <c r="I35" s="110">
        <f>SUM(SON_Quarterly!W35:Z35)</f>
        <v>0</v>
      </c>
      <c r="J35" s="81">
        <f>SUM(SON_Quarterly!AA35:AD35)</f>
        <v>0</v>
      </c>
      <c r="K35" s="81">
        <f>SUM(SON_Quarterly!AE35:AH35)</f>
        <v>0</v>
      </c>
      <c r="L35" s="81">
        <f>SUM(SON_Quarterly!AI35:AL35)</f>
        <v>0</v>
      </c>
      <c r="M35" s="81">
        <f>SUM(SON_Quarterly!AQ35:AT35)</f>
        <v>0</v>
      </c>
      <c r="N35" s="81">
        <f>SUM(SON_Quarterly!AB35:AE35)</f>
        <v>0</v>
      </c>
      <c r="O35" s="81">
        <f>SUM(SON_Quarterly!AU35:AX35)</f>
        <v>0</v>
      </c>
      <c r="P35" s="81">
        <f>SUM(SON_Quarterly!AY35:BB35)</f>
        <v>0</v>
      </c>
      <c r="Q35" s="81">
        <f>SUM(SON_Quarterly!BC35:BF35)</f>
        <v>0</v>
      </c>
      <c r="R35" s="81">
        <f>SUM(SON_Quarterly!BG35:BJ35)</f>
        <v>0</v>
      </c>
    </row>
    <row r="36" spans="2:18" s="7" customFormat="1" x14ac:dyDescent="0.45">
      <c r="B36" s="27" t="s">
        <v>24</v>
      </c>
      <c r="C36" s="18"/>
      <c r="D36" s="81">
        <v>10767</v>
      </c>
      <c r="E36" s="75">
        <v>10004</v>
      </c>
      <c r="F36" s="75">
        <v>10114</v>
      </c>
      <c r="G36" s="75">
        <v>8321</v>
      </c>
      <c r="H36" s="75">
        <f>SUM(SON_Quarterly!S36:V36)</f>
        <v>2600</v>
      </c>
      <c r="I36" s="110">
        <f>SUM(SON_Quarterly!W36:Z36)</f>
        <v>0</v>
      </c>
      <c r="J36" s="81">
        <f>SUM(SON_Quarterly!AA36:AD36)</f>
        <v>0</v>
      </c>
      <c r="K36" s="81">
        <f>SUM(SON_Quarterly!AE36:AH36)</f>
        <v>0</v>
      </c>
      <c r="L36" s="81">
        <f>SUM(SON_Quarterly!AI36:AL36)</f>
        <v>0</v>
      </c>
      <c r="M36" s="81">
        <f>SUM(SON_Quarterly!AQ36:AT36)</f>
        <v>0</v>
      </c>
      <c r="N36" s="81">
        <f>SUM(SON_Quarterly!AB36:AE36)</f>
        <v>0</v>
      </c>
      <c r="O36" s="81">
        <f>SUM(SON_Quarterly!AU36:AX36)</f>
        <v>0</v>
      </c>
      <c r="P36" s="81">
        <f>SUM(SON_Quarterly!AY36:BB36)</f>
        <v>0</v>
      </c>
      <c r="Q36" s="81">
        <f>SUM(SON_Quarterly!BC36:BF36)</f>
        <v>0</v>
      </c>
      <c r="R36" s="81">
        <f>SUM(SON_Quarterly!BG36:BJ36)</f>
        <v>0</v>
      </c>
    </row>
    <row r="37" spans="2:18" x14ac:dyDescent="0.45">
      <c r="B37" s="27" t="s">
        <v>25</v>
      </c>
      <c r="C37" s="28"/>
      <c r="D37" s="81">
        <v>15668</v>
      </c>
      <c r="E37" s="75">
        <v>11397</v>
      </c>
      <c r="F37" s="75">
        <v>7119</v>
      </c>
      <c r="G37" s="75">
        <v>10233</v>
      </c>
      <c r="H37" s="75">
        <f>SUM(SON_Quarterly!S37:V37)</f>
        <v>6399</v>
      </c>
      <c r="I37" s="110">
        <f>SUM(SON_Quarterly!W37:Z37)</f>
        <v>0</v>
      </c>
      <c r="J37" s="81">
        <f>SUM(SON_Quarterly!AA37:AD37)</f>
        <v>0</v>
      </c>
      <c r="K37" s="81">
        <f>SUM(SON_Quarterly!AE37:AH37)</f>
        <v>0</v>
      </c>
      <c r="L37" s="81">
        <f>SUM(SON_Quarterly!AI37:AL37)</f>
        <v>0</v>
      </c>
      <c r="M37" s="81">
        <f>SUM(SON_Quarterly!AQ37:AT37)</f>
        <v>0</v>
      </c>
      <c r="N37" s="81">
        <f>SUM(SON_Quarterly!AB37:AE37)</f>
        <v>0</v>
      </c>
      <c r="O37" s="81">
        <f>SUM(SON_Quarterly!AU37:AX37)</f>
        <v>0</v>
      </c>
      <c r="P37" s="81">
        <f>SUM(SON_Quarterly!AY37:BB37)</f>
        <v>0</v>
      </c>
      <c r="Q37" s="81">
        <f>SUM(SON_Quarterly!BC37:BF37)</f>
        <v>0</v>
      </c>
      <c r="R37" s="81">
        <f>SUM(SON_Quarterly!BG37:BJ37)</f>
        <v>0</v>
      </c>
    </row>
    <row r="38" spans="2:18" x14ac:dyDescent="0.45">
      <c r="B38" s="27"/>
      <c r="C38" s="28"/>
      <c r="D38" s="81"/>
      <c r="E38" s="81"/>
      <c r="F38" s="81"/>
      <c r="G38" s="81"/>
      <c r="H38" s="77"/>
      <c r="I38" s="111"/>
      <c r="J38" s="77"/>
      <c r="K38" s="77"/>
      <c r="L38" s="77"/>
      <c r="M38" s="77"/>
      <c r="N38" s="77"/>
      <c r="O38" s="77"/>
      <c r="P38" s="77"/>
      <c r="Q38" s="77"/>
      <c r="R38" s="77"/>
    </row>
    <row r="39" spans="2:18" x14ac:dyDescent="0.45">
      <c r="B39" s="29" t="s">
        <v>27</v>
      </c>
      <c r="C39" s="28"/>
      <c r="D39" s="80">
        <f t="shared" ref="D39:G39" si="22">SUM(D40:D43)</f>
        <v>116119</v>
      </c>
      <c r="E39" s="80">
        <f t="shared" si="22"/>
        <v>139617</v>
      </c>
      <c r="F39" s="80">
        <f t="shared" si="22"/>
        <v>163117</v>
      </c>
      <c r="G39" s="80">
        <f t="shared" si="22"/>
        <v>157925</v>
      </c>
      <c r="H39" s="80">
        <f t="shared" ref="H39:R39" si="23">SUM(H40:H43)</f>
        <v>28128</v>
      </c>
      <c r="I39" s="109">
        <f t="shared" si="23"/>
        <v>11223</v>
      </c>
      <c r="J39" s="80">
        <f t="shared" si="23"/>
        <v>0</v>
      </c>
      <c r="K39" s="80">
        <f t="shared" si="23"/>
        <v>0</v>
      </c>
      <c r="L39" s="80">
        <f t="shared" si="23"/>
        <v>0</v>
      </c>
      <c r="M39" s="80">
        <f t="shared" si="23"/>
        <v>0</v>
      </c>
      <c r="N39" s="80">
        <f t="shared" si="23"/>
        <v>0</v>
      </c>
      <c r="O39" s="80">
        <f t="shared" si="23"/>
        <v>0</v>
      </c>
      <c r="P39" s="80">
        <f t="shared" si="23"/>
        <v>0</v>
      </c>
      <c r="Q39" s="80">
        <f t="shared" si="23"/>
        <v>0</v>
      </c>
      <c r="R39" s="80">
        <f t="shared" si="23"/>
        <v>0</v>
      </c>
    </row>
    <row r="40" spans="2:18" x14ac:dyDescent="0.45">
      <c r="B40" s="27" t="s">
        <v>3</v>
      </c>
      <c r="C40" s="28"/>
      <c r="D40" s="81">
        <f t="shared" ref="D40:F40" si="24">D26+D27+D28</f>
        <v>11053</v>
      </c>
      <c r="E40" s="81">
        <f t="shared" ref="E40" si="25">E26+E27+E28</f>
        <v>25615</v>
      </c>
      <c r="F40" s="81">
        <f t="shared" si="24"/>
        <v>16598</v>
      </c>
      <c r="G40" s="81">
        <f>G26+G27+G28</f>
        <v>25765</v>
      </c>
      <c r="H40" s="81">
        <f t="shared" ref="H40:R40" si="26">H26+H27+H28</f>
        <v>15195</v>
      </c>
      <c r="I40" s="110">
        <f t="shared" si="26"/>
        <v>11223</v>
      </c>
      <c r="J40" s="81">
        <f t="shared" si="26"/>
        <v>0</v>
      </c>
      <c r="K40" s="81">
        <f t="shared" si="26"/>
        <v>0</v>
      </c>
      <c r="L40" s="81">
        <f t="shared" si="26"/>
        <v>0</v>
      </c>
      <c r="M40" s="81">
        <f t="shared" si="26"/>
        <v>0</v>
      </c>
      <c r="N40" s="81">
        <f t="shared" si="26"/>
        <v>0</v>
      </c>
      <c r="O40" s="81">
        <f t="shared" si="26"/>
        <v>0</v>
      </c>
      <c r="P40" s="81">
        <f t="shared" si="26"/>
        <v>0</v>
      </c>
      <c r="Q40" s="81">
        <f t="shared" si="26"/>
        <v>0</v>
      </c>
      <c r="R40" s="81">
        <f t="shared" si="26"/>
        <v>0</v>
      </c>
    </row>
    <row r="41" spans="2:18" x14ac:dyDescent="0.45">
      <c r="B41" s="27" t="s">
        <v>4</v>
      </c>
      <c r="C41" s="28"/>
      <c r="D41" s="81">
        <f t="shared" ref="D41:F41" si="27">D29+D30+D31</f>
        <v>24152</v>
      </c>
      <c r="E41" s="81">
        <f t="shared" ref="E41" si="28">E29+E30+E31</f>
        <v>26252</v>
      </c>
      <c r="F41" s="81">
        <f t="shared" si="27"/>
        <v>32799</v>
      </c>
      <c r="G41" s="81">
        <f>G29+G30+G31</f>
        <v>33050</v>
      </c>
      <c r="H41" s="81">
        <f t="shared" ref="H41:R41" si="29">H29+H30+H31</f>
        <v>0</v>
      </c>
      <c r="I41" s="110">
        <f t="shared" si="29"/>
        <v>0</v>
      </c>
      <c r="J41" s="81">
        <f t="shared" si="29"/>
        <v>0</v>
      </c>
      <c r="K41" s="81">
        <f t="shared" si="29"/>
        <v>0</v>
      </c>
      <c r="L41" s="81">
        <f t="shared" si="29"/>
        <v>0</v>
      </c>
      <c r="M41" s="81">
        <f t="shared" si="29"/>
        <v>0</v>
      </c>
      <c r="N41" s="81">
        <f t="shared" si="29"/>
        <v>0</v>
      </c>
      <c r="O41" s="81">
        <f t="shared" si="29"/>
        <v>0</v>
      </c>
      <c r="P41" s="81">
        <f t="shared" si="29"/>
        <v>0</v>
      </c>
      <c r="Q41" s="81">
        <f t="shared" si="29"/>
        <v>0</v>
      </c>
      <c r="R41" s="81">
        <f t="shared" si="29"/>
        <v>0</v>
      </c>
    </row>
    <row r="42" spans="2:18" x14ac:dyDescent="0.45">
      <c r="B42" s="27" t="s">
        <v>1</v>
      </c>
      <c r="C42" s="28"/>
      <c r="D42" s="81">
        <f t="shared" ref="D42:F42" si="30">D32+D33+D34</f>
        <v>39720</v>
      </c>
      <c r="E42" s="81">
        <f t="shared" ref="E42" si="31">E32+E33+E34</f>
        <v>54178</v>
      </c>
      <c r="F42" s="81">
        <f t="shared" si="30"/>
        <v>82504</v>
      </c>
      <c r="G42" s="81">
        <f>G32+G33+G34</f>
        <v>70928</v>
      </c>
      <c r="H42" s="81">
        <f t="shared" ref="H42:R42" si="32">H32+H33+H34</f>
        <v>2136</v>
      </c>
      <c r="I42" s="110">
        <f t="shared" si="32"/>
        <v>0</v>
      </c>
      <c r="J42" s="81">
        <f t="shared" si="32"/>
        <v>0</v>
      </c>
      <c r="K42" s="81">
        <f t="shared" si="32"/>
        <v>0</v>
      </c>
      <c r="L42" s="81">
        <f t="shared" si="32"/>
        <v>0</v>
      </c>
      <c r="M42" s="81">
        <f t="shared" si="32"/>
        <v>0</v>
      </c>
      <c r="N42" s="81">
        <f t="shared" si="32"/>
        <v>0</v>
      </c>
      <c r="O42" s="81">
        <f t="shared" si="32"/>
        <v>0</v>
      </c>
      <c r="P42" s="81">
        <f t="shared" si="32"/>
        <v>0</v>
      </c>
      <c r="Q42" s="81">
        <f t="shared" si="32"/>
        <v>0</v>
      </c>
      <c r="R42" s="81">
        <f t="shared" si="32"/>
        <v>0</v>
      </c>
    </row>
    <row r="43" spans="2:18" x14ac:dyDescent="0.45">
      <c r="B43" s="27" t="s">
        <v>2</v>
      </c>
      <c r="C43" s="28"/>
      <c r="D43" s="81">
        <f t="shared" ref="D43:F43" si="33">D37+D36+D35</f>
        <v>41194</v>
      </c>
      <c r="E43" s="81">
        <f t="shared" ref="E43" si="34">E37+E36+E35</f>
        <v>33572</v>
      </c>
      <c r="F43" s="81">
        <f t="shared" si="33"/>
        <v>31216</v>
      </c>
      <c r="G43" s="81">
        <f>G35+G36+G37</f>
        <v>28182</v>
      </c>
      <c r="H43" s="81">
        <f t="shared" ref="H43:R43" si="35">H35+H36+H37</f>
        <v>10797</v>
      </c>
      <c r="I43" s="110">
        <f t="shared" si="35"/>
        <v>0</v>
      </c>
      <c r="J43" s="81">
        <f t="shared" si="35"/>
        <v>0</v>
      </c>
      <c r="K43" s="81">
        <f t="shared" si="35"/>
        <v>0</v>
      </c>
      <c r="L43" s="81">
        <f t="shared" si="35"/>
        <v>0</v>
      </c>
      <c r="M43" s="81">
        <f t="shared" si="35"/>
        <v>0</v>
      </c>
      <c r="N43" s="81">
        <f t="shared" si="35"/>
        <v>0</v>
      </c>
      <c r="O43" s="81">
        <f t="shared" si="35"/>
        <v>0</v>
      </c>
      <c r="P43" s="81">
        <f t="shared" si="35"/>
        <v>0</v>
      </c>
      <c r="Q43" s="81">
        <f t="shared" si="35"/>
        <v>0</v>
      </c>
      <c r="R43" s="81">
        <f t="shared" si="35"/>
        <v>0</v>
      </c>
    </row>
    <row r="44" spans="2:18" x14ac:dyDescent="0.45">
      <c r="B44" s="27"/>
      <c r="C44" s="28"/>
      <c r="D44" s="81"/>
      <c r="E44" s="81"/>
      <c r="F44" s="81"/>
      <c r="G44" s="81"/>
      <c r="H44" s="81"/>
      <c r="I44" s="110"/>
      <c r="J44" s="81"/>
      <c r="K44" s="81"/>
      <c r="L44" s="81"/>
      <c r="M44" s="81"/>
      <c r="N44" s="81"/>
      <c r="O44" s="81"/>
      <c r="P44" s="81"/>
      <c r="Q44" s="81"/>
      <c r="R44" s="81"/>
    </row>
    <row r="45" spans="2:18" s="7" customFormat="1" x14ac:dyDescent="0.45">
      <c r="B45" s="26" t="s">
        <v>85</v>
      </c>
      <c r="C45" s="18"/>
      <c r="D45" s="80">
        <f>SUM(D46:D48)</f>
        <v>0</v>
      </c>
      <c r="E45" s="80">
        <f t="shared" ref="E45:H45" si="36">SUM(E46:E48)</f>
        <v>0</v>
      </c>
      <c r="F45" s="80">
        <f t="shared" si="36"/>
        <v>163117</v>
      </c>
      <c r="G45" s="80">
        <f t="shared" si="36"/>
        <v>157925</v>
      </c>
      <c r="H45" s="80">
        <f t="shared" si="36"/>
        <v>28128</v>
      </c>
      <c r="I45" s="109">
        <f t="shared" ref="I45:J45" si="37">SUM(I46:I48)</f>
        <v>11223</v>
      </c>
      <c r="J45" s="80">
        <f t="shared" si="37"/>
        <v>0</v>
      </c>
      <c r="K45" s="80">
        <f t="shared" ref="K45:Q45" si="38">SUM(K46:K48)</f>
        <v>0</v>
      </c>
      <c r="L45" s="80">
        <f t="shared" si="38"/>
        <v>0</v>
      </c>
      <c r="M45" s="80">
        <f t="shared" si="38"/>
        <v>0</v>
      </c>
      <c r="N45" s="80">
        <f t="shared" si="38"/>
        <v>0</v>
      </c>
      <c r="O45" s="80">
        <f t="shared" si="38"/>
        <v>0</v>
      </c>
      <c r="P45" s="80">
        <f t="shared" si="38"/>
        <v>0</v>
      </c>
      <c r="Q45" s="80">
        <f t="shared" si="38"/>
        <v>0</v>
      </c>
      <c r="R45" s="80">
        <f t="shared" ref="R45" si="39">SUM(R46:R48)</f>
        <v>0</v>
      </c>
    </row>
    <row r="46" spans="2:18" x14ac:dyDescent="0.45">
      <c r="B46" s="32" t="s">
        <v>79</v>
      </c>
      <c r="C46" s="28"/>
      <c r="D46" s="81">
        <v>0</v>
      </c>
      <c r="E46" s="81">
        <v>0</v>
      </c>
      <c r="F46" s="81">
        <v>6634</v>
      </c>
      <c r="G46" s="81">
        <v>6143</v>
      </c>
      <c r="H46" s="81">
        <f>SUM(SON_Quarterly!S46:V46)</f>
        <v>1232</v>
      </c>
      <c r="I46" s="110">
        <f>SUM(SON_Quarterly!W46:Z46)</f>
        <v>209</v>
      </c>
      <c r="J46" s="81">
        <f>SUM(SON_Quarterly!AA46:AD46)</f>
        <v>0</v>
      </c>
      <c r="K46" s="81">
        <f>SUM(SON_Quarterly!AE46:AH46)</f>
        <v>0</v>
      </c>
      <c r="L46" s="81">
        <f>SUM(SON_Quarterly!AI46:AL46)</f>
        <v>0</v>
      </c>
      <c r="M46" s="81">
        <f>SUM(SON_Quarterly!AQ46:AT46)</f>
        <v>0</v>
      </c>
      <c r="N46" s="81">
        <f>SUM(SON_Quarterly!AB46:AE46)</f>
        <v>0</v>
      </c>
      <c r="O46" s="81">
        <f>SUM(SON_Quarterly!AU46:AX46)</f>
        <v>0</v>
      </c>
      <c r="P46" s="81">
        <f>SUM(SON_Quarterly!AY46:BB46)</f>
        <v>0</v>
      </c>
      <c r="Q46" s="81">
        <f>SUM(SON_Quarterly!BC46:BF46)</f>
        <v>0</v>
      </c>
      <c r="R46" s="81">
        <f>SUM(SON_Quarterly!BG46:BJ46)</f>
        <v>0</v>
      </c>
    </row>
    <row r="47" spans="2:18" x14ac:dyDescent="0.45">
      <c r="B47" s="32" t="s">
        <v>80</v>
      </c>
      <c r="C47" s="28"/>
      <c r="D47" s="81">
        <v>0</v>
      </c>
      <c r="E47" s="81">
        <v>0</v>
      </c>
      <c r="F47" s="81">
        <v>15118</v>
      </c>
      <c r="G47" s="81">
        <v>11125</v>
      </c>
      <c r="H47" s="81">
        <f>SUM(SON_Quarterly!S47:V47)</f>
        <v>2467</v>
      </c>
      <c r="I47" s="110">
        <f>SUM(SON_Quarterly!W47:Z47)</f>
        <v>376</v>
      </c>
      <c r="J47" s="81">
        <f>SUM(SON_Quarterly!AA47:AD47)</f>
        <v>0</v>
      </c>
      <c r="K47" s="81">
        <f>SUM(SON_Quarterly!AE47:AH47)</f>
        <v>0</v>
      </c>
      <c r="L47" s="81">
        <f>SUM(SON_Quarterly!AI47:AL47)</f>
        <v>0</v>
      </c>
      <c r="M47" s="81">
        <f>SUM(SON_Quarterly!AQ47:AT47)</f>
        <v>0</v>
      </c>
      <c r="N47" s="81">
        <f>SUM(SON_Quarterly!AB47:AE47)</f>
        <v>0</v>
      </c>
      <c r="O47" s="81">
        <f>SUM(SON_Quarterly!AU47:AX47)</f>
        <v>0</v>
      </c>
      <c r="P47" s="81">
        <f>SUM(SON_Quarterly!AY47:BB47)</f>
        <v>0</v>
      </c>
      <c r="Q47" s="81">
        <f>SUM(SON_Quarterly!BC47:BF47)</f>
        <v>0</v>
      </c>
      <c r="R47" s="81">
        <f>SUM(SON_Quarterly!BG47:BJ47)</f>
        <v>0</v>
      </c>
    </row>
    <row r="48" spans="2:18" x14ac:dyDescent="0.45">
      <c r="B48" s="32" t="s">
        <v>28</v>
      </c>
      <c r="C48" s="28"/>
      <c r="D48" s="81">
        <v>0</v>
      </c>
      <c r="E48" s="81">
        <v>0</v>
      </c>
      <c r="F48" s="81">
        <v>141365</v>
      </c>
      <c r="G48" s="81">
        <v>140657</v>
      </c>
      <c r="H48" s="81">
        <f>SUM(SON_Quarterly!S48:V48)</f>
        <v>24429</v>
      </c>
      <c r="I48" s="110">
        <f>SUM(SON_Quarterly!W48:Z48)</f>
        <v>10638</v>
      </c>
      <c r="J48" s="81">
        <f>SUM(SON_Quarterly!AA48:AD48)</f>
        <v>0</v>
      </c>
      <c r="K48" s="81">
        <f>SUM(SON_Quarterly!AE48:AH48)</f>
        <v>0</v>
      </c>
      <c r="L48" s="81">
        <f>SUM(SON_Quarterly!AI48:AL48)</f>
        <v>0</v>
      </c>
      <c r="M48" s="81">
        <f>SUM(SON_Quarterly!AQ48:AT48)</f>
        <v>0</v>
      </c>
      <c r="N48" s="81">
        <f>SUM(SON_Quarterly!AB48:AE48)</f>
        <v>0</v>
      </c>
      <c r="O48" s="81">
        <f>SUM(SON_Quarterly!AU48:AX48)</f>
        <v>0</v>
      </c>
      <c r="P48" s="81">
        <f>SUM(SON_Quarterly!AY48:BB48)</f>
        <v>0</v>
      </c>
      <c r="Q48" s="81">
        <f>SUM(SON_Quarterly!BC48:BF48)</f>
        <v>0</v>
      </c>
      <c r="R48" s="81">
        <f>SUM(SON_Quarterly!BG48:BJ48)</f>
        <v>0</v>
      </c>
    </row>
    <row r="49" spans="2:18" x14ac:dyDescent="0.45">
      <c r="B49" s="27"/>
      <c r="C49" s="28"/>
      <c r="D49" s="81"/>
      <c r="E49" s="81"/>
      <c r="F49" s="81"/>
      <c r="G49" s="81"/>
      <c r="H49" s="81"/>
      <c r="I49" s="110"/>
      <c r="J49" s="81"/>
      <c r="K49" s="81"/>
      <c r="L49" s="81"/>
      <c r="M49" s="81"/>
      <c r="N49" s="81"/>
      <c r="O49" s="81"/>
      <c r="P49" s="81"/>
      <c r="Q49" s="81"/>
      <c r="R49" s="81"/>
    </row>
    <row r="50" spans="2:18" s="7" customFormat="1" x14ac:dyDescent="0.45">
      <c r="B50" s="26" t="s">
        <v>91</v>
      </c>
      <c r="C50" s="18"/>
      <c r="D50" s="80">
        <f t="shared" ref="D50:I50" si="40">SUM(D51:D57)</f>
        <v>0</v>
      </c>
      <c r="E50" s="80">
        <f t="shared" si="40"/>
        <v>0</v>
      </c>
      <c r="F50" s="80">
        <f t="shared" si="40"/>
        <v>163117</v>
      </c>
      <c r="G50" s="80">
        <f t="shared" si="40"/>
        <v>157925</v>
      </c>
      <c r="H50" s="80">
        <f t="shared" si="40"/>
        <v>28128</v>
      </c>
      <c r="I50" s="109">
        <f t="shared" si="40"/>
        <v>11223</v>
      </c>
      <c r="J50" s="80">
        <f t="shared" ref="J50:K50" si="41">SUM(J51:J57)</f>
        <v>0</v>
      </c>
      <c r="K50" s="80">
        <f t="shared" si="41"/>
        <v>0</v>
      </c>
      <c r="L50" s="80">
        <f t="shared" ref="L50:Q50" si="42">SUM(L51:L57)</f>
        <v>0</v>
      </c>
      <c r="M50" s="80">
        <f t="shared" si="42"/>
        <v>0</v>
      </c>
      <c r="N50" s="80">
        <f t="shared" si="42"/>
        <v>0</v>
      </c>
      <c r="O50" s="80">
        <f t="shared" si="42"/>
        <v>0</v>
      </c>
      <c r="P50" s="80">
        <f t="shared" si="42"/>
        <v>0</v>
      </c>
      <c r="Q50" s="80">
        <f t="shared" si="42"/>
        <v>0</v>
      </c>
      <c r="R50" s="80">
        <f t="shared" ref="R50" si="43">SUM(R51:R57)</f>
        <v>0</v>
      </c>
    </row>
    <row r="51" spans="2:18" x14ac:dyDescent="0.45">
      <c r="B51" s="31" t="s">
        <v>79</v>
      </c>
      <c r="C51" s="28"/>
      <c r="D51" s="81">
        <v>0</v>
      </c>
      <c r="E51" s="81">
        <v>0</v>
      </c>
      <c r="F51" s="81">
        <v>6634</v>
      </c>
      <c r="G51" s="75">
        <v>6143</v>
      </c>
      <c r="H51" s="81">
        <f>SUM(SON_Quarterly!S51:V51)</f>
        <v>1232</v>
      </c>
      <c r="I51" s="110">
        <f>SUM(SON_Quarterly!W51:Z51)</f>
        <v>209</v>
      </c>
      <c r="J51" s="81">
        <f>SUM(SON_Quarterly!AA51:AD51)</f>
        <v>0</v>
      </c>
      <c r="K51" s="81">
        <f>SUM(SON_Quarterly!AE51:AH51)</f>
        <v>0</v>
      </c>
      <c r="L51" s="81">
        <f>SUM(SON_Quarterly!AI51:AL51)</f>
        <v>0</v>
      </c>
      <c r="M51" s="81">
        <f>SUM(SON_Quarterly!AQ51:AT51)</f>
        <v>0</v>
      </c>
      <c r="N51" s="81">
        <f>SUM(SON_Quarterly!AB51:AE51)</f>
        <v>0</v>
      </c>
      <c r="O51" s="81">
        <f>SUM(SON_Quarterly!AU51:AX51)</f>
        <v>0</v>
      </c>
      <c r="P51" s="81">
        <f>SUM(SON_Quarterly!AY51:BB51)</f>
        <v>0</v>
      </c>
      <c r="Q51" s="81">
        <f>SUM(SON_Quarterly!BC51:BF51)</f>
        <v>0</v>
      </c>
      <c r="R51" s="81">
        <f>SUM(SON_Quarterly!BG51:BJ51)</f>
        <v>0</v>
      </c>
    </row>
    <row r="52" spans="2:18" x14ac:dyDescent="0.45">
      <c r="B52" s="31" t="s">
        <v>86</v>
      </c>
      <c r="C52" s="28"/>
      <c r="D52" s="81">
        <v>0</v>
      </c>
      <c r="E52" s="81">
        <v>0</v>
      </c>
      <c r="F52" s="81">
        <v>4159</v>
      </c>
      <c r="G52" s="75">
        <v>3066</v>
      </c>
      <c r="H52" s="81">
        <f>SUM(SON_Quarterly!S52:V52)</f>
        <v>771</v>
      </c>
      <c r="I52" s="110">
        <f>SUM(SON_Quarterly!W52:Z52)</f>
        <v>64</v>
      </c>
      <c r="J52" s="81">
        <f>SUM(SON_Quarterly!AA52:AD52)</f>
        <v>0</v>
      </c>
      <c r="K52" s="81">
        <f>SUM(SON_Quarterly!AE52:AH52)</f>
        <v>0</v>
      </c>
      <c r="L52" s="81">
        <f>SUM(SON_Quarterly!AI52:AL52)</f>
        <v>0</v>
      </c>
      <c r="M52" s="81">
        <f>SUM(SON_Quarterly!AQ52:AT52)</f>
        <v>0</v>
      </c>
      <c r="N52" s="81">
        <f>SUM(SON_Quarterly!AB52:AE52)</f>
        <v>0</v>
      </c>
      <c r="O52" s="81">
        <f>SUM(SON_Quarterly!AU52:AX52)</f>
        <v>0</v>
      </c>
      <c r="P52" s="81">
        <f>SUM(SON_Quarterly!AY52:BB52)</f>
        <v>0</v>
      </c>
      <c r="Q52" s="81">
        <f>SUM(SON_Quarterly!BC52:BF52)</f>
        <v>0</v>
      </c>
      <c r="R52" s="81">
        <f>SUM(SON_Quarterly!BG52:BJ52)</f>
        <v>0</v>
      </c>
    </row>
    <row r="53" spans="2:18" x14ac:dyDescent="0.45">
      <c r="B53" s="31" t="s">
        <v>87</v>
      </c>
      <c r="C53" s="28"/>
      <c r="D53" s="81">
        <v>0</v>
      </c>
      <c r="E53" s="81">
        <v>0</v>
      </c>
      <c r="F53" s="81">
        <v>5024</v>
      </c>
      <c r="G53" s="81">
        <v>2679</v>
      </c>
      <c r="H53" s="81">
        <f>SUM(SON_Quarterly!S53:V53)</f>
        <v>430</v>
      </c>
      <c r="I53" s="110">
        <f>SUM(SON_Quarterly!W53:Z53)</f>
        <v>63</v>
      </c>
      <c r="J53" s="81">
        <f>SUM(SON_Quarterly!AA53:AD53)</f>
        <v>0</v>
      </c>
      <c r="K53" s="81">
        <f>SUM(SON_Quarterly!AE53:AH53)</f>
        <v>0</v>
      </c>
      <c r="L53" s="81">
        <f>SUM(SON_Quarterly!AI53:AL53)</f>
        <v>0</v>
      </c>
      <c r="M53" s="81">
        <f>SUM(SON_Quarterly!AQ53:AT53)</f>
        <v>0</v>
      </c>
      <c r="N53" s="81">
        <f>SUM(SON_Quarterly!AB53:AE53)</f>
        <v>0</v>
      </c>
      <c r="O53" s="81">
        <f>SUM(SON_Quarterly!AU53:AX53)</f>
        <v>0</v>
      </c>
      <c r="P53" s="81">
        <f>SUM(SON_Quarterly!AY53:BB53)</f>
        <v>0</v>
      </c>
      <c r="Q53" s="81">
        <f>SUM(SON_Quarterly!BC53:BF53)</f>
        <v>0</v>
      </c>
      <c r="R53" s="81">
        <f>SUM(SON_Quarterly!BG53:BJ53)</f>
        <v>0</v>
      </c>
    </row>
    <row r="54" spans="2:18" x14ac:dyDescent="0.45">
      <c r="B54" s="31" t="s">
        <v>88</v>
      </c>
      <c r="C54" s="28"/>
      <c r="D54" s="81">
        <v>0</v>
      </c>
      <c r="E54" s="81">
        <v>0</v>
      </c>
      <c r="F54" s="81">
        <v>5213</v>
      </c>
      <c r="G54" s="81">
        <v>4502</v>
      </c>
      <c r="H54" s="81">
        <f>SUM(SON_Quarterly!S54:V54)</f>
        <v>1035</v>
      </c>
      <c r="I54" s="110">
        <f>SUM(SON_Quarterly!W54:Z54)</f>
        <v>167</v>
      </c>
      <c r="J54" s="81">
        <f>SUM(SON_Quarterly!AA54:AD54)</f>
        <v>0</v>
      </c>
      <c r="K54" s="81">
        <f>SUM(SON_Quarterly!AE54:AH54)</f>
        <v>0</v>
      </c>
      <c r="L54" s="81">
        <f>SUM(SON_Quarterly!AI54:AL54)</f>
        <v>0</v>
      </c>
      <c r="M54" s="81">
        <f>SUM(SON_Quarterly!AQ54:AT54)</f>
        <v>0</v>
      </c>
      <c r="N54" s="81">
        <f>SUM(SON_Quarterly!AB54:AE54)</f>
        <v>0</v>
      </c>
      <c r="O54" s="81">
        <f>SUM(SON_Quarterly!AU54:AX54)</f>
        <v>0</v>
      </c>
      <c r="P54" s="81">
        <f>SUM(SON_Quarterly!AY54:BB54)</f>
        <v>0</v>
      </c>
      <c r="Q54" s="81">
        <f>SUM(SON_Quarterly!BC54:BF54)</f>
        <v>0</v>
      </c>
      <c r="R54" s="81">
        <f>SUM(SON_Quarterly!BG54:BJ54)</f>
        <v>0</v>
      </c>
    </row>
    <row r="55" spans="2:18" x14ac:dyDescent="0.45">
      <c r="B55" s="31" t="s">
        <v>89</v>
      </c>
      <c r="C55" s="28"/>
      <c r="D55" s="81">
        <v>0</v>
      </c>
      <c r="E55" s="81">
        <v>0</v>
      </c>
      <c r="F55" s="81">
        <v>466</v>
      </c>
      <c r="G55" s="81">
        <v>586</v>
      </c>
      <c r="H55" s="81">
        <f>SUM(SON_Quarterly!S55:V55)</f>
        <v>200</v>
      </c>
      <c r="I55" s="110">
        <f>SUM(SON_Quarterly!W55:Z55)</f>
        <v>81</v>
      </c>
      <c r="J55" s="81">
        <f>SUM(SON_Quarterly!AA55:AD55)</f>
        <v>0</v>
      </c>
      <c r="K55" s="81">
        <f>SUM(SON_Quarterly!AE55:AH55)</f>
        <v>0</v>
      </c>
      <c r="L55" s="81">
        <f>SUM(SON_Quarterly!AI55:AL55)</f>
        <v>0</v>
      </c>
      <c r="M55" s="81">
        <f>SUM(SON_Quarterly!AQ55:AT55)</f>
        <v>0</v>
      </c>
      <c r="N55" s="81">
        <f>SUM(SON_Quarterly!AB55:AE55)</f>
        <v>0</v>
      </c>
      <c r="O55" s="81">
        <f>SUM(SON_Quarterly!AU55:AX55)</f>
        <v>0</v>
      </c>
      <c r="P55" s="81">
        <f>SUM(SON_Quarterly!AY55:BB55)</f>
        <v>0</v>
      </c>
      <c r="Q55" s="81">
        <f>SUM(SON_Quarterly!BC55:BF55)</f>
        <v>0</v>
      </c>
      <c r="R55" s="81">
        <f>SUM(SON_Quarterly!BG55:BJ55)</f>
        <v>0</v>
      </c>
    </row>
    <row r="56" spans="2:18" x14ac:dyDescent="0.45">
      <c r="B56" s="31" t="s">
        <v>90</v>
      </c>
      <c r="C56" s="28"/>
      <c r="D56" s="81">
        <v>0</v>
      </c>
      <c r="E56" s="81">
        <v>0</v>
      </c>
      <c r="F56" s="81">
        <v>256</v>
      </c>
      <c r="G56" s="81">
        <v>292</v>
      </c>
      <c r="H56" s="81">
        <f>SUM(SON_Quarterly!S56:V56)</f>
        <v>31</v>
      </c>
      <c r="I56" s="110">
        <f>SUM(SON_Quarterly!W56:Z56)</f>
        <v>1</v>
      </c>
      <c r="J56" s="81">
        <f>SUM(SON_Quarterly!AA56:AD56)</f>
        <v>0</v>
      </c>
      <c r="K56" s="81">
        <f>SUM(SON_Quarterly!AE56:AH56)</f>
        <v>0</v>
      </c>
      <c r="L56" s="81">
        <f>SUM(SON_Quarterly!AI56:AL56)</f>
        <v>0</v>
      </c>
      <c r="M56" s="81">
        <f>SUM(SON_Quarterly!AQ56:AT56)</f>
        <v>0</v>
      </c>
      <c r="N56" s="81">
        <f>SUM(SON_Quarterly!AB56:AE56)</f>
        <v>0</v>
      </c>
      <c r="O56" s="81">
        <f>SUM(SON_Quarterly!AU56:AX56)</f>
        <v>0</v>
      </c>
      <c r="P56" s="81">
        <f>SUM(SON_Quarterly!AY56:BB56)</f>
        <v>0</v>
      </c>
      <c r="Q56" s="81">
        <f>SUM(SON_Quarterly!BC56:BF56)</f>
        <v>0</v>
      </c>
      <c r="R56" s="81">
        <f>SUM(SON_Quarterly!BG56:BJ56)</f>
        <v>0</v>
      </c>
    </row>
    <row r="57" spans="2:18" x14ac:dyDescent="0.45">
      <c r="B57" s="31" t="s">
        <v>28</v>
      </c>
      <c r="C57" s="28"/>
      <c r="D57" s="81">
        <v>0</v>
      </c>
      <c r="E57" s="81">
        <v>0</v>
      </c>
      <c r="F57" s="81">
        <v>141365</v>
      </c>
      <c r="G57" s="81">
        <v>140657</v>
      </c>
      <c r="H57" s="81">
        <f>SUM(SON_Quarterly!S57:V57)</f>
        <v>24429</v>
      </c>
      <c r="I57" s="110">
        <f>SUM(SON_Quarterly!W57:Z57)</f>
        <v>10638</v>
      </c>
      <c r="J57" s="81">
        <f>SUM(SON_Quarterly!AA57:AD57)</f>
        <v>0</v>
      </c>
      <c r="K57" s="81">
        <f>SUM(SON_Quarterly!AE57:AH57)</f>
        <v>0</v>
      </c>
      <c r="L57" s="81">
        <f>SUM(SON_Quarterly!AI57:AL57)</f>
        <v>0</v>
      </c>
      <c r="M57" s="81">
        <f>SUM(SON_Quarterly!AQ57:AT57)</f>
        <v>0</v>
      </c>
      <c r="N57" s="81">
        <f>SUM(SON_Quarterly!AB57:AE57)</f>
        <v>0</v>
      </c>
      <c r="O57" s="81">
        <f>SUM(SON_Quarterly!AU57:AX57)</f>
        <v>0</v>
      </c>
      <c r="P57" s="81">
        <f>SUM(SON_Quarterly!AY57:BB57)</f>
        <v>0</v>
      </c>
      <c r="Q57" s="81">
        <f>SUM(SON_Quarterly!BC57:BF57)</f>
        <v>0</v>
      </c>
      <c r="R57" s="81">
        <f>SUM(SON_Quarterly!BG57:BJ57)</f>
        <v>0</v>
      </c>
    </row>
    <row r="58" spans="2:18" x14ac:dyDescent="0.45">
      <c r="B58" s="27"/>
      <c r="C58" s="28"/>
      <c r="D58" s="81"/>
      <c r="E58" s="81"/>
      <c r="F58" s="81"/>
      <c r="G58" s="81"/>
      <c r="H58" s="81"/>
      <c r="I58" s="110"/>
      <c r="J58" s="81"/>
      <c r="K58" s="81"/>
      <c r="L58" s="81"/>
      <c r="M58" s="81"/>
      <c r="N58" s="81"/>
      <c r="O58" s="81"/>
      <c r="P58" s="81"/>
      <c r="Q58" s="81"/>
      <c r="R58" s="81"/>
    </row>
    <row r="59" spans="2:18" s="7" customFormat="1" x14ac:dyDescent="0.45">
      <c r="B59" s="26" t="s">
        <v>98</v>
      </c>
      <c r="C59" s="18"/>
      <c r="D59" s="80">
        <f t="shared" ref="D59:I59" si="44">SUM(D60:D67)</f>
        <v>0</v>
      </c>
      <c r="E59" s="80">
        <f t="shared" si="44"/>
        <v>0</v>
      </c>
      <c r="F59" s="80">
        <f t="shared" si="44"/>
        <v>163117</v>
      </c>
      <c r="G59" s="80">
        <f t="shared" si="44"/>
        <v>157925</v>
      </c>
      <c r="H59" s="80">
        <f t="shared" si="44"/>
        <v>28128</v>
      </c>
      <c r="I59" s="109">
        <f t="shared" si="44"/>
        <v>11223</v>
      </c>
      <c r="J59" s="80">
        <f t="shared" ref="J59:K59" si="45">SUM(J60:J67)</f>
        <v>0</v>
      </c>
      <c r="K59" s="80">
        <f t="shared" si="45"/>
        <v>0</v>
      </c>
      <c r="L59" s="80">
        <f t="shared" ref="L59:Q59" si="46">SUM(L60:L67)</f>
        <v>0</v>
      </c>
      <c r="M59" s="80">
        <f t="shared" si="46"/>
        <v>0</v>
      </c>
      <c r="N59" s="80">
        <f t="shared" si="46"/>
        <v>0</v>
      </c>
      <c r="O59" s="80">
        <f t="shared" si="46"/>
        <v>0</v>
      </c>
      <c r="P59" s="80">
        <f t="shared" si="46"/>
        <v>0</v>
      </c>
      <c r="Q59" s="80">
        <f t="shared" si="46"/>
        <v>0</v>
      </c>
      <c r="R59" s="80">
        <f t="shared" ref="R59" si="47">SUM(R60:R67)</f>
        <v>0</v>
      </c>
    </row>
    <row r="60" spans="2:18" x14ac:dyDescent="0.45">
      <c r="B60" s="31" t="s">
        <v>92</v>
      </c>
      <c r="C60" s="28"/>
      <c r="D60" s="81">
        <v>0</v>
      </c>
      <c r="E60" s="81">
        <v>0</v>
      </c>
      <c r="F60" s="81">
        <v>41675</v>
      </c>
      <c r="G60" s="81">
        <v>39014</v>
      </c>
      <c r="H60" s="81">
        <f>SUM(SON_Quarterly!S51:V51)</f>
        <v>1232</v>
      </c>
      <c r="I60" s="110">
        <f>SUM(SON_Quarterly!W60:Z60)</f>
        <v>7098</v>
      </c>
      <c r="J60" s="81">
        <f>SUM(SON_Quarterly!AA60:AD60)</f>
        <v>0</v>
      </c>
      <c r="K60" s="81">
        <f>SUM(SON_Quarterly!AE60:AH60)</f>
        <v>0</v>
      </c>
      <c r="L60" s="81">
        <f>SUM(SON_Quarterly!AI60:AL60)</f>
        <v>0</v>
      </c>
      <c r="M60" s="81">
        <f>SUM(SON_Quarterly!AQ60:AT60)</f>
        <v>0</v>
      </c>
      <c r="N60" s="81">
        <f>SUM(SON_Quarterly!AB60:AE60)</f>
        <v>0</v>
      </c>
      <c r="O60" s="81">
        <f>SUM(SON_Quarterly!AU60:AX60)</f>
        <v>0</v>
      </c>
      <c r="P60" s="81">
        <f>SUM(SON_Quarterly!AY60:BB60)</f>
        <v>0</v>
      </c>
      <c r="Q60" s="81">
        <f>SUM(SON_Quarterly!BC60:BF60)</f>
        <v>0</v>
      </c>
      <c r="R60" s="81">
        <f>SUM(SON_Quarterly!BG60:BJ60)</f>
        <v>0</v>
      </c>
    </row>
    <row r="61" spans="2:18" x14ac:dyDescent="0.45">
      <c r="B61" s="31" t="s">
        <v>93</v>
      </c>
      <c r="C61" s="28"/>
      <c r="D61" s="81">
        <v>0</v>
      </c>
      <c r="E61" s="81">
        <v>0</v>
      </c>
      <c r="F61" s="81">
        <v>19670</v>
      </c>
      <c r="G61" s="81">
        <v>16435</v>
      </c>
      <c r="H61" s="81">
        <f>SUM(SON_Quarterly!S52:V52)</f>
        <v>771</v>
      </c>
      <c r="I61" s="110">
        <f>SUM(SON_Quarterly!W61:Z61)</f>
        <v>2169</v>
      </c>
      <c r="J61" s="81">
        <f>SUM(SON_Quarterly!AA61:AD61)</f>
        <v>0</v>
      </c>
      <c r="K61" s="81">
        <f>SUM(SON_Quarterly!AE61:AH61)</f>
        <v>0</v>
      </c>
      <c r="L61" s="81">
        <f>SUM(SON_Quarterly!AI61:AL61)</f>
        <v>0</v>
      </c>
      <c r="M61" s="81">
        <f>SUM(SON_Quarterly!AQ61:AT61)</f>
        <v>0</v>
      </c>
      <c r="N61" s="81">
        <f>SUM(SON_Quarterly!AB61:AE61)</f>
        <v>0</v>
      </c>
      <c r="O61" s="81">
        <f>SUM(SON_Quarterly!AU61:AX61)</f>
        <v>0</v>
      </c>
      <c r="P61" s="81">
        <f>SUM(SON_Quarterly!AY61:BB61)</f>
        <v>0</v>
      </c>
      <c r="Q61" s="81">
        <f>SUM(SON_Quarterly!BC61:BF61)</f>
        <v>0</v>
      </c>
      <c r="R61" s="81">
        <f>SUM(SON_Quarterly!BG61:BJ61)</f>
        <v>0</v>
      </c>
    </row>
    <row r="62" spans="2:18" x14ac:dyDescent="0.45">
      <c r="B62" s="31" t="s">
        <v>94</v>
      </c>
      <c r="C62" s="28"/>
      <c r="D62" s="81">
        <v>0</v>
      </c>
      <c r="E62" s="81">
        <v>0</v>
      </c>
      <c r="F62" s="81">
        <v>87968</v>
      </c>
      <c r="G62" s="81">
        <v>89969</v>
      </c>
      <c r="H62" s="81">
        <f>SUM(SON_Quarterly!S53:V53)</f>
        <v>430</v>
      </c>
      <c r="I62" s="110">
        <f>SUM(SON_Quarterly!W62:Z62)</f>
        <v>1236</v>
      </c>
      <c r="J62" s="81">
        <f>SUM(SON_Quarterly!AA62:AD62)</f>
        <v>0</v>
      </c>
      <c r="K62" s="81">
        <f>SUM(SON_Quarterly!AE62:AH62)</f>
        <v>0</v>
      </c>
      <c r="L62" s="81">
        <f>SUM(SON_Quarterly!AI62:AL62)</f>
        <v>0</v>
      </c>
      <c r="M62" s="81">
        <f>SUM(SON_Quarterly!AQ62:AT62)</f>
        <v>0</v>
      </c>
      <c r="N62" s="81">
        <f>SUM(SON_Quarterly!AB62:AE62)</f>
        <v>0</v>
      </c>
      <c r="O62" s="81">
        <f>SUM(SON_Quarterly!AU62:AX62)</f>
        <v>0</v>
      </c>
      <c r="P62" s="81">
        <f>SUM(SON_Quarterly!AY62:BB62)</f>
        <v>0</v>
      </c>
      <c r="Q62" s="81">
        <f>SUM(SON_Quarterly!BC62:BF62)</f>
        <v>0</v>
      </c>
      <c r="R62" s="81">
        <f>SUM(SON_Quarterly!BG62:BJ62)</f>
        <v>0</v>
      </c>
    </row>
    <row r="63" spans="2:18" x14ac:dyDescent="0.45">
      <c r="B63" s="31" t="s">
        <v>95</v>
      </c>
      <c r="C63" s="28"/>
      <c r="D63" s="81">
        <v>0</v>
      </c>
      <c r="E63" s="81">
        <v>0</v>
      </c>
      <c r="F63" s="81">
        <v>7095</v>
      </c>
      <c r="G63" s="81">
        <v>6753</v>
      </c>
      <c r="H63" s="81">
        <f>SUM(SON_Quarterly!S54:V54)</f>
        <v>1035</v>
      </c>
      <c r="I63" s="110">
        <f>SUM(SON_Quarterly!W63:Z63)</f>
        <v>320</v>
      </c>
      <c r="J63" s="81">
        <f>SUM(SON_Quarterly!AA63:AD63)</f>
        <v>0</v>
      </c>
      <c r="K63" s="81">
        <f>SUM(SON_Quarterly!AE63:AH63)</f>
        <v>0</v>
      </c>
      <c r="L63" s="81">
        <f>SUM(SON_Quarterly!AI63:AL63)</f>
        <v>0</v>
      </c>
      <c r="M63" s="81">
        <f>SUM(SON_Quarterly!AQ63:AT63)</f>
        <v>0</v>
      </c>
      <c r="N63" s="81">
        <f>SUM(SON_Quarterly!AB63:AE63)</f>
        <v>0</v>
      </c>
      <c r="O63" s="81">
        <f>SUM(SON_Quarterly!AU63:AX63)</f>
        <v>0</v>
      </c>
      <c r="P63" s="81">
        <f>SUM(SON_Quarterly!AY63:BB63)</f>
        <v>0</v>
      </c>
      <c r="Q63" s="81">
        <f>SUM(SON_Quarterly!BC63:BF63)</f>
        <v>0</v>
      </c>
      <c r="R63" s="81">
        <f>SUM(SON_Quarterly!BG63:BJ63)</f>
        <v>0</v>
      </c>
    </row>
    <row r="64" spans="2:18" x14ac:dyDescent="0.45">
      <c r="B64" s="31" t="s">
        <v>96</v>
      </c>
      <c r="C64" s="28"/>
      <c r="D64" s="81">
        <v>0</v>
      </c>
      <c r="E64" s="81">
        <v>0</v>
      </c>
      <c r="F64" s="81">
        <v>6709</v>
      </c>
      <c r="G64" s="81">
        <v>4794</v>
      </c>
      <c r="H64" s="81">
        <f>SUM(SON_Quarterly!S55:V55)</f>
        <v>200</v>
      </c>
      <c r="I64" s="110">
        <f>SUM(SON_Quarterly!W64:Z64)</f>
        <v>397</v>
      </c>
      <c r="J64" s="81">
        <f>SUM(SON_Quarterly!AA64:AD64)</f>
        <v>0</v>
      </c>
      <c r="K64" s="81">
        <f>SUM(SON_Quarterly!AE64:AH64)</f>
        <v>0</v>
      </c>
      <c r="L64" s="81">
        <f>SUM(SON_Quarterly!AI64:AL64)</f>
        <v>0</v>
      </c>
      <c r="M64" s="81">
        <f>SUM(SON_Quarterly!AQ64:AT64)</f>
        <v>0</v>
      </c>
      <c r="N64" s="81">
        <f>SUM(SON_Quarterly!AB64:AE64)</f>
        <v>0</v>
      </c>
      <c r="O64" s="81">
        <f>SUM(SON_Quarterly!AU64:AX64)</f>
        <v>0</v>
      </c>
      <c r="P64" s="81">
        <f>SUM(SON_Quarterly!AY64:BB64)</f>
        <v>0</v>
      </c>
      <c r="Q64" s="81">
        <f>SUM(SON_Quarterly!BC64:BF64)</f>
        <v>0</v>
      </c>
      <c r="R64" s="81">
        <f>SUM(SON_Quarterly!BG64:BJ64)</f>
        <v>0</v>
      </c>
    </row>
    <row r="65" spans="2:18" x14ac:dyDescent="0.45">
      <c r="B65" s="31" t="s">
        <v>306</v>
      </c>
      <c r="C65" s="28"/>
      <c r="D65" s="81">
        <v>0</v>
      </c>
      <c r="E65" s="81">
        <v>0</v>
      </c>
      <c r="F65" s="81">
        <v>0</v>
      </c>
      <c r="G65" s="81">
        <v>0</v>
      </c>
      <c r="H65" s="81">
        <f>SUM(SON_Quarterly!S56:V56)</f>
        <v>31</v>
      </c>
      <c r="I65" s="110">
        <f>SUM(SON_Quarterly!W65:Z65)</f>
        <v>0</v>
      </c>
      <c r="J65" s="81">
        <f>SUM(SON_Quarterly!AA65:AD65)</f>
        <v>0</v>
      </c>
      <c r="K65" s="81">
        <f>SUM(SON_Quarterly!AE65:AH65)</f>
        <v>0</v>
      </c>
      <c r="L65" s="81">
        <f>SUM(SON_Quarterly!AI65:AL65)</f>
        <v>0</v>
      </c>
      <c r="M65" s="81">
        <f>SUM(SON_Quarterly!AQ65:AT65)</f>
        <v>0</v>
      </c>
      <c r="N65" s="81">
        <f>SUM(SON_Quarterly!AB65:AE65)</f>
        <v>0</v>
      </c>
      <c r="O65" s="81">
        <f>SUM(SON_Quarterly!AU65:AX65)</f>
        <v>0</v>
      </c>
      <c r="P65" s="81">
        <f>SUM(SON_Quarterly!AY65:BB65)</f>
        <v>0</v>
      </c>
      <c r="Q65" s="81">
        <f>SUM(SON_Quarterly!BC65:BF65)</f>
        <v>0</v>
      </c>
      <c r="R65" s="81">
        <f>SUM(SON_Quarterly!BG65:BJ65)</f>
        <v>0</v>
      </c>
    </row>
    <row r="66" spans="2:18" x14ac:dyDescent="0.45">
      <c r="B66" s="31" t="s">
        <v>305</v>
      </c>
      <c r="C66" s="28"/>
      <c r="D66" s="81">
        <v>0</v>
      </c>
      <c r="E66" s="81">
        <v>0</v>
      </c>
      <c r="F66" s="81">
        <v>0</v>
      </c>
      <c r="G66" s="81">
        <v>0</v>
      </c>
      <c r="H66" s="81">
        <f>SUM(SON_Quarterly!S57:V57)</f>
        <v>24429</v>
      </c>
      <c r="I66" s="110">
        <f>SUM(SON_Quarterly!W66:Z66)</f>
        <v>3</v>
      </c>
      <c r="J66" s="81">
        <f>SUM(SON_Quarterly!AA66:AD66)</f>
        <v>0</v>
      </c>
      <c r="K66" s="81">
        <f>SUM(SON_Quarterly!AE66:AH66)</f>
        <v>0</v>
      </c>
      <c r="L66" s="81">
        <f>SUM(SON_Quarterly!AI66:AL66)</f>
        <v>0</v>
      </c>
      <c r="M66" s="81">
        <f>SUM(SON_Quarterly!AQ66:AT66)</f>
        <v>0</v>
      </c>
      <c r="N66" s="81">
        <f>SUM(SON_Quarterly!AB66:AE66)</f>
        <v>0</v>
      </c>
      <c r="O66" s="81">
        <f>SUM(SON_Quarterly!AU66:AX66)</f>
        <v>0</v>
      </c>
      <c r="P66" s="81">
        <f>SUM(SON_Quarterly!AY66:BB66)</f>
        <v>0</v>
      </c>
      <c r="Q66" s="81">
        <f>SUM(SON_Quarterly!BC66:BF66)</f>
        <v>0</v>
      </c>
      <c r="R66" s="81">
        <f>SUM(SON_Quarterly!BG66:BJ66)</f>
        <v>0</v>
      </c>
    </row>
    <row r="67" spans="2:18" x14ac:dyDescent="0.45">
      <c r="B67" s="31" t="s">
        <v>97</v>
      </c>
      <c r="C67" s="28"/>
      <c r="D67" s="81">
        <v>0</v>
      </c>
      <c r="E67" s="81">
        <v>0</v>
      </c>
      <c r="F67" s="81">
        <v>0</v>
      </c>
      <c r="G67" s="81">
        <v>960</v>
      </c>
      <c r="H67" s="81">
        <f>SUM(SON_Quarterly!S58:V58)</f>
        <v>0</v>
      </c>
      <c r="I67" s="110">
        <f>SUM(SON_Quarterly!W67:Z67)</f>
        <v>0</v>
      </c>
      <c r="J67" s="81">
        <f>SUM(SON_Quarterly!AA67:AD67)</f>
        <v>0</v>
      </c>
      <c r="K67" s="81">
        <f>SUM(SON_Quarterly!AE67:AH67)</f>
        <v>0</v>
      </c>
      <c r="L67" s="81">
        <f>SUM(SON_Quarterly!AI67:AL67)</f>
        <v>0</v>
      </c>
      <c r="M67" s="81">
        <f>SUM(SON_Quarterly!AQ67:AT67)</f>
        <v>0</v>
      </c>
      <c r="N67" s="81">
        <f>SUM(SON_Quarterly!AB67:AE67)</f>
        <v>0</v>
      </c>
      <c r="O67" s="81">
        <f>SUM(SON_Quarterly!AU67:AX67)</f>
        <v>0</v>
      </c>
      <c r="P67" s="81">
        <f>SUM(SON_Quarterly!AY67:BB67)</f>
        <v>0</v>
      </c>
      <c r="Q67" s="81">
        <f>SUM(SON_Quarterly!BC67:BF67)</f>
        <v>0</v>
      </c>
      <c r="R67" s="81">
        <f>SUM(SON_Quarterly!BG67:BJ67)</f>
        <v>0</v>
      </c>
    </row>
    <row r="68" spans="2:18" x14ac:dyDescent="0.45">
      <c r="B68" s="27"/>
      <c r="C68" s="28"/>
      <c r="D68" s="81"/>
      <c r="E68" s="81"/>
      <c r="F68" s="81"/>
      <c r="G68" s="81"/>
      <c r="H68" s="81"/>
      <c r="I68" s="110"/>
      <c r="J68" s="81"/>
      <c r="K68" s="81"/>
      <c r="L68" s="81"/>
      <c r="M68" s="81"/>
      <c r="N68" s="81"/>
      <c r="O68" s="81"/>
      <c r="P68" s="81"/>
      <c r="Q68" s="81"/>
      <c r="R68" s="81"/>
    </row>
    <row r="69" spans="2:18" s="7" customFormat="1" x14ac:dyDescent="0.45">
      <c r="B69" s="26" t="s">
        <v>266</v>
      </c>
      <c r="C69" s="18"/>
      <c r="D69" s="80">
        <f>SUM(D70:D71)</f>
        <v>0</v>
      </c>
      <c r="E69" s="80">
        <f t="shared" ref="E69:H69" si="48">SUM(E70:E71)</f>
        <v>0</v>
      </c>
      <c r="F69" s="80">
        <f t="shared" si="48"/>
        <v>163117</v>
      </c>
      <c r="G69" s="80">
        <f t="shared" si="48"/>
        <v>157925</v>
      </c>
      <c r="H69" s="80">
        <f t="shared" si="48"/>
        <v>28128</v>
      </c>
      <c r="I69" s="109">
        <f t="shared" ref="I69:J69" si="49">SUM(I70:I71)</f>
        <v>11223</v>
      </c>
      <c r="J69" s="80">
        <f t="shared" si="49"/>
        <v>0</v>
      </c>
      <c r="K69" s="80">
        <f t="shared" ref="K69:Q69" si="50">SUM(K70:K71)</f>
        <v>0</v>
      </c>
      <c r="L69" s="80">
        <f t="shared" si="50"/>
        <v>0</v>
      </c>
      <c r="M69" s="80">
        <f t="shared" si="50"/>
        <v>0</v>
      </c>
      <c r="N69" s="80">
        <f t="shared" si="50"/>
        <v>0</v>
      </c>
      <c r="O69" s="80">
        <f t="shared" si="50"/>
        <v>0</v>
      </c>
      <c r="P69" s="80">
        <f t="shared" si="50"/>
        <v>0</v>
      </c>
      <c r="Q69" s="80">
        <f t="shared" si="50"/>
        <v>0</v>
      </c>
      <c r="R69" s="80">
        <f t="shared" ref="R69" si="51">SUM(R70:R71)</f>
        <v>0</v>
      </c>
    </row>
    <row r="70" spans="2:18" x14ac:dyDescent="0.45">
      <c r="B70" s="71" t="s">
        <v>99</v>
      </c>
      <c r="C70" s="28"/>
      <c r="D70" s="81">
        <f>D51-D60</f>
        <v>0</v>
      </c>
      <c r="E70" s="81">
        <f>E51-E60</f>
        <v>0</v>
      </c>
      <c r="F70" s="81">
        <v>24905</v>
      </c>
      <c r="G70" s="81">
        <v>29059</v>
      </c>
      <c r="H70" s="81">
        <f>SUM(SON_Quarterly!S70:V70)</f>
        <v>10045</v>
      </c>
      <c r="I70" s="110">
        <f>SUM(SON_Quarterly!W70:Z70)</f>
        <v>4758</v>
      </c>
      <c r="J70" s="81">
        <f>SUM(SON_Quarterly!AA70:AD70)</f>
        <v>0</v>
      </c>
      <c r="K70" s="81">
        <f>SUM(SON_Quarterly!AE70:AH70)</f>
        <v>0</v>
      </c>
      <c r="L70" s="81">
        <f>SUM(SON_Quarterly!AI70:AL70)</f>
        <v>0</v>
      </c>
      <c r="M70" s="81">
        <f>SUM(SON_Quarterly!AQ70:AT70)</f>
        <v>0</v>
      </c>
      <c r="N70" s="81">
        <f>SUM(SON_Quarterly!AB70:AE70)</f>
        <v>0</v>
      </c>
      <c r="O70" s="81">
        <f>SUM(SON_Quarterly!AU70:AX70)</f>
        <v>0</v>
      </c>
      <c r="P70" s="81">
        <f>SUM(SON_Quarterly!AY70:BB70)</f>
        <v>0</v>
      </c>
      <c r="Q70" s="81">
        <f>SUM(SON_Quarterly!BC70:BF70)</f>
        <v>0</v>
      </c>
      <c r="R70" s="81">
        <f>SUM(SON_Quarterly!BG70:BJ70)</f>
        <v>0</v>
      </c>
    </row>
    <row r="71" spans="2:18" x14ac:dyDescent="0.45">
      <c r="B71" s="31" t="s">
        <v>100</v>
      </c>
      <c r="C71" s="28"/>
      <c r="D71" s="81">
        <f>D52-D61</f>
        <v>0</v>
      </c>
      <c r="E71" s="81">
        <f>E52-E61</f>
        <v>0</v>
      </c>
      <c r="F71" s="81">
        <v>138212</v>
      </c>
      <c r="G71" s="81">
        <v>128866</v>
      </c>
      <c r="H71" s="81">
        <f>SUM(SON_Quarterly!S71:V71)</f>
        <v>18083</v>
      </c>
      <c r="I71" s="110">
        <f>SUM(SON_Quarterly!W71:Z71)</f>
        <v>6465</v>
      </c>
      <c r="J71" s="81">
        <f>SUM(SON_Quarterly!AA71:AD71)</f>
        <v>0</v>
      </c>
      <c r="K71" s="81">
        <f>SUM(SON_Quarterly!AE71:AH71)</f>
        <v>0</v>
      </c>
      <c r="L71" s="81">
        <f>SUM(SON_Quarterly!AI71:AL71)</f>
        <v>0</v>
      </c>
      <c r="M71" s="81">
        <f>SUM(SON_Quarterly!AQ71:AT71)</f>
        <v>0</v>
      </c>
      <c r="N71" s="81">
        <f>SUM(SON_Quarterly!AB71:AE71)</f>
        <v>0</v>
      </c>
      <c r="O71" s="81">
        <f>SUM(SON_Quarterly!AU71:AX71)</f>
        <v>0</v>
      </c>
      <c r="P71" s="81">
        <f>SUM(SON_Quarterly!AY71:BB71)</f>
        <v>0</v>
      </c>
      <c r="Q71" s="81">
        <f>SUM(SON_Quarterly!BC71:BF71)</f>
        <v>0</v>
      </c>
      <c r="R71" s="81">
        <f>SUM(SON_Quarterly!BG71:BJ71)</f>
        <v>0</v>
      </c>
    </row>
    <row r="72" spans="2:18" x14ac:dyDescent="0.45">
      <c r="B72" s="31"/>
      <c r="C72" s="28"/>
      <c r="D72" s="81"/>
      <c r="E72" s="81"/>
      <c r="F72" s="81"/>
      <c r="G72" s="81"/>
      <c r="H72" s="81"/>
      <c r="I72" s="110"/>
      <c r="J72" s="81"/>
      <c r="K72" s="81"/>
      <c r="L72" s="81"/>
      <c r="M72" s="81"/>
      <c r="N72" s="81"/>
      <c r="O72" s="81"/>
      <c r="P72" s="81"/>
      <c r="Q72" s="81"/>
      <c r="R72" s="81"/>
    </row>
    <row r="73" spans="2:18" s="7" customFormat="1" x14ac:dyDescent="0.45">
      <c r="B73" s="26" t="s">
        <v>265</v>
      </c>
      <c r="C73" s="70"/>
      <c r="D73" s="82">
        <f t="shared" ref="D73:I73" si="52">D74+D136+D168+D205+D257+D274+D291</f>
        <v>0</v>
      </c>
      <c r="E73" s="82">
        <f t="shared" si="52"/>
        <v>0</v>
      </c>
      <c r="F73" s="82">
        <f t="shared" si="52"/>
        <v>163117</v>
      </c>
      <c r="G73" s="82">
        <f t="shared" si="52"/>
        <v>157925</v>
      </c>
      <c r="H73" s="137">
        <f t="shared" si="52"/>
        <v>28128</v>
      </c>
      <c r="I73" s="112">
        <f t="shared" si="52"/>
        <v>11223</v>
      </c>
      <c r="J73" s="137">
        <f t="shared" ref="J73:K73" si="53">J74+J136+J168+J205+J257+J274+J291</f>
        <v>0</v>
      </c>
      <c r="K73" s="137">
        <f t="shared" si="53"/>
        <v>0</v>
      </c>
      <c r="L73" s="137">
        <f t="shared" ref="L73:Q73" si="54">L74+L136+L168+L205+L257+L274+L291</f>
        <v>0</v>
      </c>
      <c r="M73" s="137">
        <f t="shared" si="54"/>
        <v>0</v>
      </c>
      <c r="N73" s="137">
        <f t="shared" si="54"/>
        <v>0</v>
      </c>
      <c r="O73" s="137">
        <f>O74+O136+O168+O205+O257+O274+O291</f>
        <v>0</v>
      </c>
      <c r="P73" s="137">
        <f t="shared" si="54"/>
        <v>0</v>
      </c>
      <c r="Q73" s="137">
        <f t="shared" si="54"/>
        <v>0</v>
      </c>
      <c r="R73" s="137">
        <f t="shared" ref="R73" si="55">R74+R136+R168+R205+R257+R274+R291</f>
        <v>0</v>
      </c>
    </row>
    <row r="74" spans="2:18" s="7" customFormat="1" x14ac:dyDescent="0.45">
      <c r="B74" s="26" t="s">
        <v>79</v>
      </c>
      <c r="C74" s="70"/>
      <c r="D74" s="82">
        <f t="shared" ref="D74:I74" si="56">D75+D84+D104+D113+D120</f>
        <v>0</v>
      </c>
      <c r="E74" s="82">
        <f t="shared" si="56"/>
        <v>0</v>
      </c>
      <c r="F74" s="82">
        <f t="shared" si="56"/>
        <v>6634</v>
      </c>
      <c r="G74" s="82">
        <f t="shared" si="56"/>
        <v>6143</v>
      </c>
      <c r="H74" s="137">
        <f t="shared" si="56"/>
        <v>1232</v>
      </c>
      <c r="I74" s="112">
        <f t="shared" si="56"/>
        <v>209</v>
      </c>
      <c r="J74" s="137">
        <f t="shared" ref="J74:K74" si="57">J75+J84+J104+J113+J120</f>
        <v>0</v>
      </c>
      <c r="K74" s="137">
        <f t="shared" si="57"/>
        <v>0</v>
      </c>
      <c r="L74" s="137">
        <f t="shared" ref="L74:Q74" si="58">L75+L84+L104+L113+L120</f>
        <v>0</v>
      </c>
      <c r="M74" s="137">
        <f t="shared" si="58"/>
        <v>0</v>
      </c>
      <c r="N74" s="137">
        <f t="shared" si="58"/>
        <v>0</v>
      </c>
      <c r="O74" s="137">
        <f>O75+O84+O104+O113+O120</f>
        <v>0</v>
      </c>
      <c r="P74" s="137">
        <f t="shared" si="58"/>
        <v>0</v>
      </c>
      <c r="Q74" s="137">
        <f t="shared" si="58"/>
        <v>0</v>
      </c>
      <c r="R74" s="137">
        <f t="shared" ref="R74" si="59">R75+R84+R104+R113+R120</f>
        <v>0</v>
      </c>
    </row>
    <row r="75" spans="2:18" s="7" customFormat="1" x14ac:dyDescent="0.45">
      <c r="B75" s="72" t="s">
        <v>103</v>
      </c>
      <c r="C75" s="70"/>
      <c r="D75" s="82">
        <f>SUM(D76:D82)</f>
        <v>0</v>
      </c>
      <c r="E75" s="82">
        <f t="shared" ref="E75:G75" si="60">SUM(E76:E82)</f>
        <v>0</v>
      </c>
      <c r="F75" s="82">
        <f t="shared" si="60"/>
        <v>71</v>
      </c>
      <c r="G75" s="82">
        <f t="shared" si="60"/>
        <v>123</v>
      </c>
      <c r="H75" s="137">
        <f t="shared" ref="H75:R75" si="61">SUM(H76:H82)</f>
        <v>53</v>
      </c>
      <c r="I75" s="112">
        <f t="shared" si="61"/>
        <v>1</v>
      </c>
      <c r="J75" s="137">
        <f t="shared" si="61"/>
        <v>0</v>
      </c>
      <c r="K75" s="137">
        <f t="shared" si="61"/>
        <v>0</v>
      </c>
      <c r="L75" s="137">
        <f t="shared" si="61"/>
        <v>0</v>
      </c>
      <c r="M75" s="137">
        <f t="shared" si="61"/>
        <v>0</v>
      </c>
      <c r="N75" s="137">
        <f t="shared" si="61"/>
        <v>0</v>
      </c>
      <c r="O75" s="137">
        <f t="shared" si="61"/>
        <v>0</v>
      </c>
      <c r="P75" s="137">
        <f t="shared" si="61"/>
        <v>0</v>
      </c>
      <c r="Q75" s="137">
        <f t="shared" si="61"/>
        <v>0</v>
      </c>
      <c r="R75" s="137">
        <f t="shared" si="61"/>
        <v>0</v>
      </c>
    </row>
    <row r="76" spans="2:18" x14ac:dyDescent="0.45">
      <c r="B76" s="31" t="s">
        <v>104</v>
      </c>
      <c r="C76"/>
      <c r="D76" s="83">
        <v>0</v>
      </c>
      <c r="E76" s="83">
        <v>0</v>
      </c>
      <c r="F76" s="83">
        <v>0</v>
      </c>
      <c r="G76" s="83">
        <v>4</v>
      </c>
      <c r="H76" s="75">
        <f>SUM(SON_Quarterly!S76:V76)</f>
        <v>1</v>
      </c>
      <c r="I76" s="110">
        <f>SUM(SON_Quarterly!W76:Z76)</f>
        <v>0</v>
      </c>
      <c r="J76" s="81">
        <f>SUM(SON_Quarterly!AA76:AD76)</f>
        <v>0</v>
      </c>
      <c r="K76" s="81">
        <f>SUM(SON_Quarterly!AE76:AH76)</f>
        <v>0</v>
      </c>
      <c r="L76" s="81">
        <f>SUM(SON_Quarterly!AI76:AL76)</f>
        <v>0</v>
      </c>
      <c r="M76" s="81">
        <f>SUM(SON_Quarterly!AQ76:AT76)</f>
        <v>0</v>
      </c>
      <c r="N76" s="81">
        <f>SUM(SON_Quarterly!AB76:AE76)</f>
        <v>0</v>
      </c>
      <c r="O76" s="81">
        <f>SUM(SON_Quarterly!AU76:AX76)</f>
        <v>0</v>
      </c>
      <c r="P76" s="81">
        <f>SUM(SON_Quarterly!AY76:BB76)</f>
        <v>0</v>
      </c>
      <c r="Q76" s="81">
        <f>SUM(SON_Quarterly!BC76:BF76)</f>
        <v>0</v>
      </c>
      <c r="R76" s="81">
        <f>SUM(SON_Quarterly!BG76:BJ76)</f>
        <v>0</v>
      </c>
    </row>
    <row r="77" spans="2:18" x14ac:dyDescent="0.45">
      <c r="B77" s="31" t="s">
        <v>105</v>
      </c>
      <c r="C77"/>
      <c r="D77" s="83">
        <v>0</v>
      </c>
      <c r="E77" s="83">
        <v>0</v>
      </c>
      <c r="F77" s="83">
        <v>9</v>
      </c>
      <c r="G77" s="83">
        <v>9</v>
      </c>
      <c r="H77" s="75">
        <f>SUM(SON_Quarterly!S77:V77)</f>
        <v>32</v>
      </c>
      <c r="I77" s="110">
        <f>SUM(SON_Quarterly!W77:Z77)</f>
        <v>0</v>
      </c>
      <c r="J77" s="81">
        <f>SUM(SON_Quarterly!AA77:AD77)</f>
        <v>0</v>
      </c>
      <c r="K77" s="81">
        <f>SUM(SON_Quarterly!AE77:AH77)</f>
        <v>0</v>
      </c>
      <c r="L77" s="81">
        <f>SUM(SON_Quarterly!AI77:AL77)</f>
        <v>0</v>
      </c>
      <c r="M77" s="81">
        <f>SUM(SON_Quarterly!AQ77:AT77)</f>
        <v>0</v>
      </c>
      <c r="N77" s="81">
        <f>SUM(SON_Quarterly!AB77:AE77)</f>
        <v>0</v>
      </c>
      <c r="O77" s="81">
        <f>SUM(SON_Quarterly!AU77:AX77)</f>
        <v>0</v>
      </c>
      <c r="P77" s="81">
        <f>SUM(SON_Quarterly!AY77:BB77)</f>
        <v>0</v>
      </c>
      <c r="Q77" s="81">
        <f>SUM(SON_Quarterly!BC77:BF77)</f>
        <v>0</v>
      </c>
      <c r="R77" s="81">
        <f>SUM(SON_Quarterly!BG77:BJ77)</f>
        <v>0</v>
      </c>
    </row>
    <row r="78" spans="2:18" x14ac:dyDescent="0.45">
      <c r="B78" s="31" t="s">
        <v>268</v>
      </c>
      <c r="C78"/>
      <c r="D78" s="83">
        <v>0</v>
      </c>
      <c r="E78" s="83">
        <v>0</v>
      </c>
      <c r="F78" s="83">
        <v>2</v>
      </c>
      <c r="G78" s="83">
        <v>0</v>
      </c>
      <c r="H78" s="75">
        <f>SUM(SON_Quarterly!S78:V78)</f>
        <v>0</v>
      </c>
      <c r="I78" s="110">
        <f>SUM(SON_Quarterly!W78:Z78)</f>
        <v>0</v>
      </c>
      <c r="J78" s="81">
        <f>SUM(SON_Quarterly!AA78:AD78)</f>
        <v>0</v>
      </c>
      <c r="K78" s="81">
        <f>SUM(SON_Quarterly!AE78:AH78)</f>
        <v>0</v>
      </c>
      <c r="L78" s="81">
        <f>SUM(SON_Quarterly!AI78:AL78)</f>
        <v>0</v>
      </c>
      <c r="M78" s="81">
        <f>SUM(SON_Quarterly!AQ78:AT78)</f>
        <v>0</v>
      </c>
      <c r="N78" s="81">
        <f>SUM(SON_Quarterly!AB78:AE78)</f>
        <v>0</v>
      </c>
      <c r="O78" s="81">
        <f>SUM(SON_Quarterly!AU78:AX78)</f>
        <v>0</v>
      </c>
      <c r="P78" s="81">
        <f>SUM(SON_Quarterly!AY78:BB78)</f>
        <v>0</v>
      </c>
      <c r="Q78" s="81">
        <f>SUM(SON_Quarterly!BC78:BF78)</f>
        <v>0</v>
      </c>
      <c r="R78" s="81">
        <f>SUM(SON_Quarterly!BG78:BJ78)</f>
        <v>0</v>
      </c>
    </row>
    <row r="79" spans="2:18" x14ac:dyDescent="0.45">
      <c r="B79" s="31" t="s">
        <v>269</v>
      </c>
      <c r="C79"/>
      <c r="D79" s="83">
        <v>0</v>
      </c>
      <c r="E79" s="83">
        <v>0</v>
      </c>
      <c r="F79" s="83">
        <v>10</v>
      </c>
      <c r="G79" s="83">
        <v>0</v>
      </c>
      <c r="H79" s="75">
        <f>SUM(SON_Quarterly!S79:V79)</f>
        <v>0</v>
      </c>
      <c r="I79" s="110">
        <f>SUM(SON_Quarterly!W79:Z79)</f>
        <v>0</v>
      </c>
      <c r="J79" s="81">
        <f>SUM(SON_Quarterly!AA79:AD79)</f>
        <v>0</v>
      </c>
      <c r="K79" s="81">
        <f>SUM(SON_Quarterly!AE79:AH79)</f>
        <v>0</v>
      </c>
      <c r="L79" s="81">
        <f>SUM(SON_Quarterly!AI79:AL79)</f>
        <v>0</v>
      </c>
      <c r="M79" s="81">
        <f>SUM(SON_Quarterly!AQ79:AT79)</f>
        <v>0</v>
      </c>
      <c r="N79" s="81">
        <f>SUM(SON_Quarterly!AB79:AE79)</f>
        <v>0</v>
      </c>
      <c r="O79" s="81">
        <f>SUM(SON_Quarterly!AU79:AX79)</f>
        <v>0</v>
      </c>
      <c r="P79" s="81">
        <f>SUM(SON_Quarterly!AY79:BB79)</f>
        <v>0</v>
      </c>
      <c r="Q79" s="81">
        <f>SUM(SON_Quarterly!BC79:BF79)</f>
        <v>0</v>
      </c>
      <c r="R79" s="81">
        <f>SUM(SON_Quarterly!BG79:BJ79)</f>
        <v>0</v>
      </c>
    </row>
    <row r="80" spans="2:18" x14ac:dyDescent="0.45">
      <c r="B80" s="31" t="s">
        <v>285</v>
      </c>
      <c r="C80"/>
      <c r="D80" s="83">
        <v>0</v>
      </c>
      <c r="E80" s="83">
        <v>0</v>
      </c>
      <c r="F80" s="83">
        <v>26</v>
      </c>
      <c r="G80" s="83">
        <v>0</v>
      </c>
      <c r="H80" s="75">
        <f>SUM(SON_Quarterly!S80:V80)</f>
        <v>1</v>
      </c>
      <c r="I80" s="110">
        <f>SUM(SON_Quarterly!W80:Z80)</f>
        <v>0</v>
      </c>
      <c r="J80" s="81">
        <f>SUM(SON_Quarterly!AA80:AD80)</f>
        <v>0</v>
      </c>
      <c r="K80" s="81">
        <f>SUM(SON_Quarterly!AE80:AH80)</f>
        <v>0</v>
      </c>
      <c r="L80" s="81">
        <f>SUM(SON_Quarterly!AI80:AL80)</f>
        <v>0</v>
      </c>
      <c r="M80" s="81">
        <f>SUM(SON_Quarterly!AQ80:AT80)</f>
        <v>0</v>
      </c>
      <c r="N80" s="81">
        <f>SUM(SON_Quarterly!AB80:AE80)</f>
        <v>0</v>
      </c>
      <c r="O80" s="81">
        <f>SUM(SON_Quarterly!AU80:AX80)</f>
        <v>0</v>
      </c>
      <c r="P80" s="81">
        <f>SUM(SON_Quarterly!AY80:BB80)</f>
        <v>0</v>
      </c>
      <c r="Q80" s="81">
        <f>SUM(SON_Quarterly!BC80:BF80)</f>
        <v>0</v>
      </c>
      <c r="R80" s="81">
        <f>SUM(SON_Quarterly!BG80:BJ80)</f>
        <v>0</v>
      </c>
    </row>
    <row r="81" spans="2:18" x14ac:dyDescent="0.45">
      <c r="B81" s="31" t="s">
        <v>106</v>
      </c>
      <c r="C81"/>
      <c r="D81" s="83">
        <v>0</v>
      </c>
      <c r="E81" s="83">
        <v>0</v>
      </c>
      <c r="F81" s="83">
        <v>20</v>
      </c>
      <c r="G81" s="83">
        <v>110</v>
      </c>
      <c r="H81" s="75">
        <f>SUM(SON_Quarterly!S81:V81)</f>
        <v>19</v>
      </c>
      <c r="I81" s="110">
        <f>SUM(SON_Quarterly!W81:Z81)</f>
        <v>1</v>
      </c>
      <c r="J81" s="81">
        <f>SUM(SON_Quarterly!AA81:AD81)</f>
        <v>0</v>
      </c>
      <c r="K81" s="81">
        <f>SUM(SON_Quarterly!AE81:AH81)</f>
        <v>0</v>
      </c>
      <c r="L81" s="81">
        <f>SUM(SON_Quarterly!AI81:AL81)</f>
        <v>0</v>
      </c>
      <c r="M81" s="81">
        <f>SUM(SON_Quarterly!AQ81:AT81)</f>
        <v>0</v>
      </c>
      <c r="N81" s="81">
        <f>SUM(SON_Quarterly!AB81:AE81)</f>
        <v>0</v>
      </c>
      <c r="O81" s="81">
        <f>SUM(SON_Quarterly!AU81:AX81)</f>
        <v>0</v>
      </c>
      <c r="P81" s="81">
        <f>SUM(SON_Quarterly!AY81:BB81)</f>
        <v>0</v>
      </c>
      <c r="Q81" s="81">
        <f>SUM(SON_Quarterly!BC81:BF81)</f>
        <v>0</v>
      </c>
      <c r="R81" s="81">
        <f>SUM(SON_Quarterly!BG81:BJ81)</f>
        <v>0</v>
      </c>
    </row>
    <row r="82" spans="2:18" x14ac:dyDescent="0.45">
      <c r="B82" s="31" t="s">
        <v>270</v>
      </c>
      <c r="C82"/>
      <c r="D82" s="83">
        <v>0</v>
      </c>
      <c r="E82" s="83">
        <v>0</v>
      </c>
      <c r="F82" s="83">
        <v>4</v>
      </c>
      <c r="G82" s="83">
        <v>0</v>
      </c>
      <c r="H82" s="75">
        <f>SUM(SON_Quarterly!S82:V82)</f>
        <v>0</v>
      </c>
      <c r="I82" s="110">
        <f>SUM(SON_Quarterly!W82:Z82)</f>
        <v>0</v>
      </c>
      <c r="J82" s="81">
        <f>SUM(SON_Quarterly!AA82:AD82)</f>
        <v>0</v>
      </c>
      <c r="K82" s="81">
        <f>SUM(SON_Quarterly!AE82:AH82)</f>
        <v>0</v>
      </c>
      <c r="L82" s="81">
        <f>SUM(SON_Quarterly!AI82:AL82)</f>
        <v>0</v>
      </c>
      <c r="M82" s="81">
        <f>SUM(SON_Quarterly!AQ82:AT82)</f>
        <v>0</v>
      </c>
      <c r="N82" s="81">
        <f>SUM(SON_Quarterly!AB82:AE82)</f>
        <v>0</v>
      </c>
      <c r="O82" s="81">
        <f>SUM(SON_Quarterly!AU82:AX82)</f>
        <v>0</v>
      </c>
      <c r="P82" s="81">
        <f>SUM(SON_Quarterly!AY82:BB82)</f>
        <v>0</v>
      </c>
      <c r="Q82" s="81">
        <f>SUM(SON_Quarterly!BC82:BF82)</f>
        <v>0</v>
      </c>
      <c r="R82" s="81">
        <f>SUM(SON_Quarterly!BG82:BJ82)</f>
        <v>0</v>
      </c>
    </row>
    <row r="83" spans="2:18" x14ac:dyDescent="0.45">
      <c r="B83" s="47"/>
      <c r="C83"/>
      <c r="D83" s="83"/>
      <c r="E83" s="83"/>
      <c r="F83" s="83"/>
      <c r="G83" s="83"/>
      <c r="I83" s="108"/>
    </row>
    <row r="84" spans="2:18" s="7" customFormat="1" x14ac:dyDescent="0.45">
      <c r="B84" s="72" t="s">
        <v>108</v>
      </c>
      <c r="C84" s="70"/>
      <c r="D84" s="82">
        <f>SUM(D85:D102)</f>
        <v>0</v>
      </c>
      <c r="E84" s="82">
        <f t="shared" ref="E84:H84" si="62">SUM(E85:E102)</f>
        <v>0</v>
      </c>
      <c r="F84" s="82">
        <f t="shared" si="62"/>
        <v>5743</v>
      </c>
      <c r="G84" s="82">
        <f t="shared" si="62"/>
        <v>5161</v>
      </c>
      <c r="H84" s="137">
        <f t="shared" si="62"/>
        <v>965</v>
      </c>
      <c r="I84" s="112">
        <f t="shared" ref="I84:J84" si="63">SUM(I85:I102)</f>
        <v>172</v>
      </c>
      <c r="J84" s="137">
        <f t="shared" si="63"/>
        <v>0</v>
      </c>
      <c r="K84" s="137">
        <f t="shared" ref="K84:Q84" si="64">SUM(K85:K102)</f>
        <v>0</v>
      </c>
      <c r="L84" s="137">
        <f t="shared" si="64"/>
        <v>0</v>
      </c>
      <c r="M84" s="137">
        <f t="shared" si="64"/>
        <v>0</v>
      </c>
      <c r="N84" s="137">
        <f t="shared" si="64"/>
        <v>0</v>
      </c>
      <c r="O84" s="137">
        <f>SUM(O85:O102)</f>
        <v>0</v>
      </c>
      <c r="P84" s="137">
        <f t="shared" si="64"/>
        <v>0</v>
      </c>
      <c r="Q84" s="137">
        <f t="shared" si="64"/>
        <v>0</v>
      </c>
      <c r="R84" s="137">
        <f t="shared" ref="R84" si="65">SUM(R85:R102)</f>
        <v>0</v>
      </c>
    </row>
    <row r="85" spans="2:18" x14ac:dyDescent="0.45">
      <c r="B85" s="31" t="s">
        <v>109</v>
      </c>
      <c r="C85"/>
      <c r="D85" s="83">
        <v>0</v>
      </c>
      <c r="E85" s="83">
        <v>0</v>
      </c>
      <c r="F85" s="83">
        <v>1</v>
      </c>
      <c r="G85" s="83">
        <v>1</v>
      </c>
      <c r="H85" s="75">
        <f>SUM(SON_Quarterly!S85:V85)</f>
        <v>2</v>
      </c>
      <c r="I85" s="110">
        <f>SUM(SON_Quarterly!W85:Z85)</f>
        <v>0</v>
      </c>
      <c r="J85" s="81">
        <f>SUM(SON_Quarterly!AA85:AD85)</f>
        <v>0</v>
      </c>
      <c r="K85" s="81">
        <f>SUM(SON_Quarterly!AE85:AH85)</f>
        <v>0</v>
      </c>
      <c r="L85" s="81">
        <f>SUM(SON_Quarterly!AI85:AL85)</f>
        <v>0</v>
      </c>
      <c r="M85" s="81">
        <f>SUM(SON_Quarterly!AQ85:AT85)</f>
        <v>0</v>
      </c>
      <c r="N85" s="81">
        <f>SUM(SON_Quarterly!AB85:AE85)</f>
        <v>0</v>
      </c>
      <c r="O85" s="81">
        <f>SUM(SON_Quarterly!AU85:AX85)</f>
        <v>0</v>
      </c>
      <c r="P85" s="81">
        <f>SUM(SON_Quarterly!AY85:BB85)</f>
        <v>0</v>
      </c>
      <c r="Q85" s="81">
        <f>SUM(SON_Quarterly!BC85:BF85)</f>
        <v>0</v>
      </c>
      <c r="R85" s="81">
        <f>SUM(SON_Quarterly!BG85:BJ85)</f>
        <v>0</v>
      </c>
    </row>
    <row r="86" spans="2:18" x14ac:dyDescent="0.45">
      <c r="B86" s="31" t="s">
        <v>110</v>
      </c>
      <c r="C86"/>
      <c r="D86" s="83">
        <v>0</v>
      </c>
      <c r="E86" s="83">
        <v>0</v>
      </c>
      <c r="F86" s="83">
        <v>67</v>
      </c>
      <c r="G86" s="83">
        <v>29</v>
      </c>
      <c r="H86" s="75">
        <f>SUM(SON_Quarterly!S86:V86)</f>
        <v>5</v>
      </c>
      <c r="I86" s="110">
        <f>SUM(SON_Quarterly!W86:Z86)</f>
        <v>1</v>
      </c>
      <c r="J86" s="81">
        <f>SUM(SON_Quarterly!AA86:AD86)</f>
        <v>0</v>
      </c>
      <c r="K86" s="81">
        <f>SUM(SON_Quarterly!AE86:AH86)</f>
        <v>0</v>
      </c>
      <c r="L86" s="81">
        <f>SUM(SON_Quarterly!AI86:AL86)</f>
        <v>0</v>
      </c>
      <c r="M86" s="81">
        <f>SUM(SON_Quarterly!AQ86:AT86)</f>
        <v>0</v>
      </c>
      <c r="N86" s="81">
        <f>SUM(SON_Quarterly!AB86:AE86)</f>
        <v>0</v>
      </c>
      <c r="O86" s="81">
        <f>SUM(SON_Quarterly!AU86:AX86)</f>
        <v>0</v>
      </c>
      <c r="P86" s="81">
        <f>SUM(SON_Quarterly!AY86:BB86)</f>
        <v>0</v>
      </c>
      <c r="Q86" s="81">
        <f>SUM(SON_Quarterly!BC86:BF86)</f>
        <v>0</v>
      </c>
      <c r="R86" s="81">
        <f>SUM(SON_Quarterly!BG86:BJ86)</f>
        <v>0</v>
      </c>
    </row>
    <row r="87" spans="2:18" x14ac:dyDescent="0.45">
      <c r="B87" s="31" t="s">
        <v>111</v>
      </c>
      <c r="C87"/>
      <c r="D87" s="83">
        <v>0</v>
      </c>
      <c r="E87" s="83">
        <v>0</v>
      </c>
      <c r="F87" s="83">
        <v>4</v>
      </c>
      <c r="G87" s="83">
        <v>1</v>
      </c>
      <c r="H87" s="75">
        <f>SUM(SON_Quarterly!S87:V87)</f>
        <v>0</v>
      </c>
      <c r="I87" s="110">
        <f>SUM(SON_Quarterly!W87:Z87)</f>
        <v>0</v>
      </c>
      <c r="J87" s="81">
        <f>SUM(SON_Quarterly!AA87:AD87)</f>
        <v>0</v>
      </c>
      <c r="K87" s="81">
        <f>SUM(SON_Quarterly!AE87:AH87)</f>
        <v>0</v>
      </c>
      <c r="L87" s="81">
        <f>SUM(SON_Quarterly!AI87:AL87)</f>
        <v>0</v>
      </c>
      <c r="M87" s="81">
        <f>SUM(SON_Quarterly!AQ87:AT87)</f>
        <v>0</v>
      </c>
      <c r="N87" s="81">
        <f>SUM(SON_Quarterly!AB87:AE87)</f>
        <v>0</v>
      </c>
      <c r="O87" s="81">
        <f>SUM(SON_Quarterly!AU87:AX87)</f>
        <v>0</v>
      </c>
      <c r="P87" s="81">
        <f>SUM(SON_Quarterly!AY87:BB87)</f>
        <v>0</v>
      </c>
      <c r="Q87" s="81">
        <f>SUM(SON_Quarterly!BC87:BF87)</f>
        <v>0</v>
      </c>
      <c r="R87" s="81">
        <f>SUM(SON_Quarterly!BG87:BJ87)</f>
        <v>0</v>
      </c>
    </row>
    <row r="88" spans="2:18" x14ac:dyDescent="0.45">
      <c r="B88" s="31" t="s">
        <v>112</v>
      </c>
      <c r="C88"/>
      <c r="D88" s="83">
        <v>0</v>
      </c>
      <c r="E88" s="83">
        <v>0</v>
      </c>
      <c r="F88" s="83">
        <v>0</v>
      </c>
      <c r="G88" s="83">
        <v>7</v>
      </c>
      <c r="H88" s="75">
        <f>SUM(SON_Quarterly!S88:V88)</f>
        <v>0</v>
      </c>
      <c r="I88" s="110">
        <f>SUM(SON_Quarterly!W88:Z88)</f>
        <v>0</v>
      </c>
      <c r="J88" s="81">
        <f>SUM(SON_Quarterly!AA88:AD88)</f>
        <v>0</v>
      </c>
      <c r="K88" s="81">
        <f>SUM(SON_Quarterly!AE88:AH88)</f>
        <v>0</v>
      </c>
      <c r="L88" s="81">
        <f>SUM(SON_Quarterly!AI88:AL88)</f>
        <v>0</v>
      </c>
      <c r="M88" s="81">
        <f>SUM(SON_Quarterly!AQ88:AT88)</f>
        <v>0</v>
      </c>
      <c r="N88" s="81">
        <f>SUM(SON_Quarterly!AB88:AE88)</f>
        <v>0</v>
      </c>
      <c r="O88" s="81">
        <f>SUM(SON_Quarterly!AU88:AX88)</f>
        <v>0</v>
      </c>
      <c r="P88" s="81">
        <f>SUM(SON_Quarterly!AY88:BB88)</f>
        <v>0</v>
      </c>
      <c r="Q88" s="81">
        <f>SUM(SON_Quarterly!BC88:BF88)</f>
        <v>0</v>
      </c>
      <c r="R88" s="81">
        <f>SUM(SON_Quarterly!BG88:BJ88)</f>
        <v>0</v>
      </c>
    </row>
    <row r="89" spans="2:18" x14ac:dyDescent="0.45">
      <c r="B89" s="31" t="s">
        <v>113</v>
      </c>
      <c r="C89"/>
      <c r="D89" s="83">
        <v>0</v>
      </c>
      <c r="E89" s="83">
        <v>0</v>
      </c>
      <c r="F89" s="83">
        <v>976</v>
      </c>
      <c r="G89" s="83">
        <v>112</v>
      </c>
      <c r="H89" s="75">
        <f>SUM(SON_Quarterly!S89:V89)</f>
        <v>41</v>
      </c>
      <c r="I89" s="110">
        <f>SUM(SON_Quarterly!W89:Z89)</f>
        <v>8</v>
      </c>
      <c r="J89" s="81">
        <f>SUM(SON_Quarterly!AA89:AD89)</f>
        <v>0</v>
      </c>
      <c r="K89" s="81">
        <f>SUM(SON_Quarterly!AE89:AH89)</f>
        <v>0</v>
      </c>
      <c r="L89" s="81">
        <f>SUM(SON_Quarterly!AI89:AL89)</f>
        <v>0</v>
      </c>
      <c r="M89" s="81">
        <f>SUM(SON_Quarterly!AQ89:AT89)</f>
        <v>0</v>
      </c>
      <c r="N89" s="81">
        <f>SUM(SON_Quarterly!AB89:AE89)</f>
        <v>0</v>
      </c>
      <c r="O89" s="81">
        <f>SUM(SON_Quarterly!AU89:AX89)</f>
        <v>0</v>
      </c>
      <c r="P89" s="81">
        <f>SUM(SON_Quarterly!AY89:BB89)</f>
        <v>0</v>
      </c>
      <c r="Q89" s="81">
        <f>SUM(SON_Quarterly!BC89:BF89)</f>
        <v>0</v>
      </c>
      <c r="R89" s="81">
        <f>SUM(SON_Quarterly!BG89:BJ89)</f>
        <v>0</v>
      </c>
    </row>
    <row r="90" spans="2:18" x14ac:dyDescent="0.45">
      <c r="B90" s="31" t="s">
        <v>114</v>
      </c>
      <c r="C90"/>
      <c r="D90" s="83">
        <v>0</v>
      </c>
      <c r="E90" s="83">
        <v>0</v>
      </c>
      <c r="F90" s="83">
        <v>86</v>
      </c>
      <c r="G90" s="83">
        <v>68</v>
      </c>
      <c r="H90" s="75">
        <f>SUM(SON_Quarterly!S90:V90)</f>
        <v>37</v>
      </c>
      <c r="I90" s="110">
        <f>SUM(SON_Quarterly!W90:Z90)</f>
        <v>4</v>
      </c>
      <c r="J90" s="81">
        <f>SUM(SON_Quarterly!AA90:AD90)</f>
        <v>0</v>
      </c>
      <c r="K90" s="81">
        <f>SUM(SON_Quarterly!AE90:AH90)</f>
        <v>0</v>
      </c>
      <c r="L90" s="81">
        <f>SUM(SON_Quarterly!AI90:AL90)</f>
        <v>0</v>
      </c>
      <c r="M90" s="81">
        <f>SUM(SON_Quarterly!AQ90:AT90)</f>
        <v>0</v>
      </c>
      <c r="N90" s="81">
        <f>SUM(SON_Quarterly!AB90:AE90)</f>
        <v>0</v>
      </c>
      <c r="O90" s="81">
        <f>SUM(SON_Quarterly!AU90:AX90)</f>
        <v>0</v>
      </c>
      <c r="P90" s="81">
        <f>SUM(SON_Quarterly!AY90:BB90)</f>
        <v>0</v>
      </c>
      <c r="Q90" s="81">
        <f>SUM(SON_Quarterly!BC90:BF90)</f>
        <v>0</v>
      </c>
      <c r="R90" s="81">
        <f>SUM(SON_Quarterly!BG90:BJ90)</f>
        <v>0</v>
      </c>
    </row>
    <row r="91" spans="2:18" x14ac:dyDescent="0.45">
      <c r="B91" s="31" t="s">
        <v>115</v>
      </c>
      <c r="C91"/>
      <c r="D91" s="83">
        <v>0</v>
      </c>
      <c r="E91" s="83">
        <v>0</v>
      </c>
      <c r="F91" s="83">
        <v>3751</v>
      </c>
      <c r="G91" s="83">
        <v>4124</v>
      </c>
      <c r="H91" s="75">
        <f>SUM(SON_Quarterly!S91:V91)</f>
        <v>707</v>
      </c>
      <c r="I91" s="110">
        <f>SUM(SON_Quarterly!W91:Z91)</f>
        <v>117</v>
      </c>
      <c r="J91" s="81">
        <f>SUM(SON_Quarterly!AA91:AD91)</f>
        <v>0</v>
      </c>
      <c r="K91" s="81">
        <f>SUM(SON_Quarterly!AE91:AH91)</f>
        <v>0</v>
      </c>
      <c r="L91" s="81">
        <f>SUM(SON_Quarterly!AI91:AL91)</f>
        <v>0</v>
      </c>
      <c r="M91" s="81">
        <f>SUM(SON_Quarterly!AQ91:AT91)</f>
        <v>0</v>
      </c>
      <c r="N91" s="81">
        <f>SUM(SON_Quarterly!AB91:AE91)</f>
        <v>0</v>
      </c>
      <c r="O91" s="81">
        <f>SUM(SON_Quarterly!AU91:AX91)</f>
        <v>0</v>
      </c>
      <c r="P91" s="81">
        <f>SUM(SON_Quarterly!AY91:BB91)</f>
        <v>0</v>
      </c>
      <c r="Q91" s="81">
        <f>SUM(SON_Quarterly!BC91:BF91)</f>
        <v>0</v>
      </c>
      <c r="R91" s="81">
        <f>SUM(SON_Quarterly!BG91:BJ91)</f>
        <v>0</v>
      </c>
    </row>
    <row r="92" spans="2:18" x14ac:dyDescent="0.45">
      <c r="B92" s="31" t="s">
        <v>116</v>
      </c>
      <c r="C92"/>
      <c r="D92" s="83">
        <v>0</v>
      </c>
      <c r="E92" s="83">
        <v>0</v>
      </c>
      <c r="F92" s="83">
        <v>11</v>
      </c>
      <c r="G92" s="83">
        <v>3</v>
      </c>
      <c r="H92" s="75">
        <f>SUM(SON_Quarterly!S92:V92)</f>
        <v>4</v>
      </c>
      <c r="I92" s="110">
        <f>SUM(SON_Quarterly!W92:Z92)</f>
        <v>0</v>
      </c>
      <c r="J92" s="81">
        <f>SUM(SON_Quarterly!AA92:AD92)</f>
        <v>0</v>
      </c>
      <c r="K92" s="81">
        <f>SUM(SON_Quarterly!AE92:AH92)</f>
        <v>0</v>
      </c>
      <c r="L92" s="81">
        <f>SUM(SON_Quarterly!AI92:AL92)</f>
        <v>0</v>
      </c>
      <c r="M92" s="81">
        <f>SUM(SON_Quarterly!AQ92:AT92)</f>
        <v>0</v>
      </c>
      <c r="N92" s="81">
        <f>SUM(SON_Quarterly!AB92:AE92)</f>
        <v>0</v>
      </c>
      <c r="O92" s="81">
        <f>SUM(SON_Quarterly!AU92:AX92)</f>
        <v>0</v>
      </c>
      <c r="P92" s="81">
        <f>SUM(SON_Quarterly!AY92:BB92)</f>
        <v>0</v>
      </c>
      <c r="Q92" s="81">
        <f>SUM(SON_Quarterly!BC92:BF92)</f>
        <v>0</v>
      </c>
      <c r="R92" s="81">
        <f>SUM(SON_Quarterly!BG92:BJ92)</f>
        <v>0</v>
      </c>
    </row>
    <row r="93" spans="2:18" x14ac:dyDescent="0.45">
      <c r="B93" s="31" t="s">
        <v>117</v>
      </c>
      <c r="C93"/>
      <c r="D93" s="83">
        <v>0</v>
      </c>
      <c r="E93" s="83">
        <v>0</v>
      </c>
      <c r="F93" s="83">
        <v>35</v>
      </c>
      <c r="G93" s="83">
        <v>53</v>
      </c>
      <c r="H93" s="75">
        <f>SUM(SON_Quarterly!S93:V93)</f>
        <v>5</v>
      </c>
      <c r="I93" s="110">
        <f>SUM(SON_Quarterly!W93:Z93)</f>
        <v>0</v>
      </c>
      <c r="J93" s="81">
        <f>SUM(SON_Quarterly!AA93:AD93)</f>
        <v>0</v>
      </c>
      <c r="K93" s="81">
        <f>SUM(SON_Quarterly!AE93:AH93)</f>
        <v>0</v>
      </c>
      <c r="L93" s="81">
        <f>SUM(SON_Quarterly!AI93:AL93)</f>
        <v>0</v>
      </c>
      <c r="M93" s="81">
        <f>SUM(SON_Quarterly!AQ93:AT93)</f>
        <v>0</v>
      </c>
      <c r="N93" s="81">
        <f>SUM(SON_Quarterly!AB93:AE93)</f>
        <v>0</v>
      </c>
      <c r="O93" s="81">
        <f>SUM(SON_Quarterly!AU93:AX93)</f>
        <v>0</v>
      </c>
      <c r="P93" s="81">
        <f>SUM(SON_Quarterly!AY93:BB93)</f>
        <v>0</v>
      </c>
      <c r="Q93" s="81">
        <f>SUM(SON_Quarterly!BC93:BF93)</f>
        <v>0</v>
      </c>
      <c r="R93" s="81">
        <f>SUM(SON_Quarterly!BG93:BJ93)</f>
        <v>0</v>
      </c>
    </row>
    <row r="94" spans="2:18" x14ac:dyDescent="0.45">
      <c r="B94" s="31" t="s">
        <v>118</v>
      </c>
      <c r="C94"/>
      <c r="D94" s="83">
        <v>0</v>
      </c>
      <c r="E94" s="83">
        <v>0</v>
      </c>
      <c r="F94" s="83">
        <v>17</v>
      </c>
      <c r="G94" s="83">
        <v>7</v>
      </c>
      <c r="H94" s="75">
        <f>SUM(SON_Quarterly!S94:V94)</f>
        <v>0</v>
      </c>
      <c r="I94" s="110">
        <f>SUM(SON_Quarterly!W94:Z94)</f>
        <v>0</v>
      </c>
      <c r="J94" s="81">
        <f>SUM(SON_Quarterly!AA94:AD94)</f>
        <v>0</v>
      </c>
      <c r="K94" s="81">
        <f>SUM(SON_Quarterly!AE94:AH94)</f>
        <v>0</v>
      </c>
      <c r="L94" s="81">
        <f>SUM(SON_Quarterly!AI94:AL94)</f>
        <v>0</v>
      </c>
      <c r="M94" s="81">
        <f>SUM(SON_Quarterly!AQ94:AT94)</f>
        <v>0</v>
      </c>
      <c r="N94" s="81">
        <f>SUM(SON_Quarterly!AB94:AE94)</f>
        <v>0</v>
      </c>
      <c r="O94" s="81">
        <f>SUM(SON_Quarterly!AU94:AX94)</f>
        <v>0</v>
      </c>
      <c r="P94" s="81">
        <f>SUM(SON_Quarterly!AY94:BB94)</f>
        <v>0</v>
      </c>
      <c r="Q94" s="81">
        <f>SUM(SON_Quarterly!BC94:BF94)</f>
        <v>0</v>
      </c>
      <c r="R94" s="81">
        <f>SUM(SON_Quarterly!BG94:BJ94)</f>
        <v>0</v>
      </c>
    </row>
    <row r="95" spans="2:18" x14ac:dyDescent="0.45">
      <c r="B95" s="31" t="s">
        <v>119</v>
      </c>
      <c r="C95"/>
      <c r="D95" s="83">
        <v>0</v>
      </c>
      <c r="E95" s="83">
        <v>0</v>
      </c>
      <c r="F95" s="83">
        <v>5</v>
      </c>
      <c r="G95" s="83">
        <v>11</v>
      </c>
      <c r="H95" s="75">
        <f>SUM(SON_Quarterly!S95:V95)</f>
        <v>3</v>
      </c>
      <c r="I95" s="110">
        <f>SUM(SON_Quarterly!W95:Z95)</f>
        <v>3</v>
      </c>
      <c r="J95" s="81">
        <f>SUM(SON_Quarterly!AA95:AD95)</f>
        <v>0</v>
      </c>
      <c r="K95" s="81">
        <f>SUM(SON_Quarterly!AE95:AH95)</f>
        <v>0</v>
      </c>
      <c r="L95" s="81">
        <f>SUM(SON_Quarterly!AI95:AL95)</f>
        <v>0</v>
      </c>
      <c r="M95" s="81">
        <f>SUM(SON_Quarterly!AQ95:AT95)</f>
        <v>0</v>
      </c>
      <c r="N95" s="81">
        <f>SUM(SON_Quarterly!AB95:AE95)</f>
        <v>0</v>
      </c>
      <c r="O95" s="81">
        <f>SUM(SON_Quarterly!AU95:AX95)</f>
        <v>0</v>
      </c>
      <c r="P95" s="81">
        <f>SUM(SON_Quarterly!AY95:BB95)</f>
        <v>0</v>
      </c>
      <c r="Q95" s="81">
        <f>SUM(SON_Quarterly!BC95:BF95)</f>
        <v>0</v>
      </c>
      <c r="R95" s="81">
        <f>SUM(SON_Quarterly!BG95:BJ95)</f>
        <v>0</v>
      </c>
    </row>
    <row r="96" spans="2:18" x14ac:dyDescent="0.45">
      <c r="B96" s="31" t="s">
        <v>120</v>
      </c>
      <c r="C96"/>
      <c r="D96" s="83">
        <v>0</v>
      </c>
      <c r="E96" s="83">
        <v>0</v>
      </c>
      <c r="F96" s="83">
        <v>90</v>
      </c>
      <c r="G96" s="83">
        <v>76</v>
      </c>
      <c r="H96" s="75">
        <f>SUM(SON_Quarterly!S96:V96)</f>
        <v>20</v>
      </c>
      <c r="I96" s="110">
        <f>SUM(SON_Quarterly!W96:Z96)</f>
        <v>5</v>
      </c>
      <c r="J96" s="81">
        <f>SUM(SON_Quarterly!AA96:AD96)</f>
        <v>0</v>
      </c>
      <c r="K96" s="81">
        <f>SUM(SON_Quarterly!AE96:AH96)</f>
        <v>0</v>
      </c>
      <c r="L96" s="81">
        <f>SUM(SON_Quarterly!AI96:AL96)</f>
        <v>0</v>
      </c>
      <c r="M96" s="81">
        <f>SUM(SON_Quarterly!AQ96:AT96)</f>
        <v>0</v>
      </c>
      <c r="N96" s="81">
        <f>SUM(SON_Quarterly!AB96:AE96)</f>
        <v>0</v>
      </c>
      <c r="O96" s="81">
        <f>SUM(SON_Quarterly!AU96:AX96)</f>
        <v>0</v>
      </c>
      <c r="P96" s="81">
        <f>SUM(SON_Quarterly!AY96:BB96)</f>
        <v>0</v>
      </c>
      <c r="Q96" s="81">
        <f>SUM(SON_Quarterly!BC96:BF96)</f>
        <v>0</v>
      </c>
      <c r="R96" s="81">
        <f>SUM(SON_Quarterly!BG96:BJ96)</f>
        <v>0</v>
      </c>
    </row>
    <row r="97" spans="2:18" x14ac:dyDescent="0.45">
      <c r="B97" s="31" t="s">
        <v>121</v>
      </c>
      <c r="C97"/>
      <c r="D97" s="83">
        <v>0</v>
      </c>
      <c r="E97" s="83">
        <v>0</v>
      </c>
      <c r="F97" s="83">
        <v>0</v>
      </c>
      <c r="G97" s="83">
        <v>33</v>
      </c>
      <c r="H97" s="75">
        <f>SUM(SON_Quarterly!S97:V97)</f>
        <v>0</v>
      </c>
      <c r="I97" s="110">
        <f>SUM(SON_Quarterly!W97:Z97)</f>
        <v>0</v>
      </c>
      <c r="J97" s="81">
        <f>SUM(SON_Quarterly!AA97:AD97)</f>
        <v>0</v>
      </c>
      <c r="K97" s="81">
        <f>SUM(SON_Quarterly!AE97:AH97)</f>
        <v>0</v>
      </c>
      <c r="L97" s="81">
        <f>SUM(SON_Quarterly!AI97:AL97)</f>
        <v>0</v>
      </c>
      <c r="M97" s="81">
        <f>SUM(SON_Quarterly!AQ97:AT97)</f>
        <v>0</v>
      </c>
      <c r="N97" s="81">
        <f>SUM(SON_Quarterly!AB97:AE97)</f>
        <v>0</v>
      </c>
      <c r="O97" s="81">
        <f>SUM(SON_Quarterly!AU97:AX97)</f>
        <v>0</v>
      </c>
      <c r="P97" s="81">
        <f>SUM(SON_Quarterly!AY97:BB97)</f>
        <v>0</v>
      </c>
      <c r="Q97" s="81">
        <f>SUM(SON_Quarterly!BC97:BF97)</f>
        <v>0</v>
      </c>
      <c r="R97" s="81">
        <f>SUM(SON_Quarterly!BG97:BJ97)</f>
        <v>0</v>
      </c>
    </row>
    <row r="98" spans="2:18" x14ac:dyDescent="0.45">
      <c r="B98" s="31" t="s">
        <v>122</v>
      </c>
      <c r="C98"/>
      <c r="D98" s="83">
        <v>0</v>
      </c>
      <c r="E98" s="83">
        <v>0</v>
      </c>
      <c r="F98" s="83">
        <v>56</v>
      </c>
      <c r="G98" s="83">
        <v>49</v>
      </c>
      <c r="H98" s="75">
        <f>SUM(SON_Quarterly!S98:V98)</f>
        <v>24</v>
      </c>
      <c r="I98" s="110">
        <f>SUM(SON_Quarterly!W98:Z98)</f>
        <v>0</v>
      </c>
      <c r="J98" s="81">
        <f>SUM(SON_Quarterly!AA98:AD98)</f>
        <v>0</v>
      </c>
      <c r="K98" s="81">
        <f>SUM(SON_Quarterly!AE98:AH98)</f>
        <v>0</v>
      </c>
      <c r="L98" s="81">
        <f>SUM(SON_Quarterly!AI98:AL98)</f>
        <v>0</v>
      </c>
      <c r="M98" s="81">
        <f>SUM(SON_Quarterly!AQ98:AT98)</f>
        <v>0</v>
      </c>
      <c r="N98" s="81">
        <f>SUM(SON_Quarterly!AB98:AE98)</f>
        <v>0</v>
      </c>
      <c r="O98" s="81">
        <f>SUM(SON_Quarterly!AU98:AX98)</f>
        <v>0</v>
      </c>
      <c r="P98" s="81">
        <f>SUM(SON_Quarterly!AY98:BB98)</f>
        <v>0</v>
      </c>
      <c r="Q98" s="81">
        <f>SUM(SON_Quarterly!BC98:BF98)</f>
        <v>0</v>
      </c>
      <c r="R98" s="81">
        <f>SUM(SON_Quarterly!BG98:BJ98)</f>
        <v>0</v>
      </c>
    </row>
    <row r="99" spans="2:18" x14ac:dyDescent="0.45">
      <c r="B99" s="31" t="s">
        <v>123</v>
      </c>
      <c r="C99"/>
      <c r="D99" s="83">
        <v>0</v>
      </c>
      <c r="E99" s="83">
        <v>0</v>
      </c>
      <c r="F99" s="83">
        <v>232</v>
      </c>
      <c r="G99" s="83">
        <v>126</v>
      </c>
      <c r="H99" s="75">
        <f>SUM(SON_Quarterly!S99:V99)</f>
        <v>41</v>
      </c>
      <c r="I99" s="110">
        <f>SUM(SON_Quarterly!W99:Z99)</f>
        <v>15</v>
      </c>
      <c r="J99" s="81">
        <f>SUM(SON_Quarterly!AA99:AD99)</f>
        <v>0</v>
      </c>
      <c r="K99" s="81">
        <f>SUM(SON_Quarterly!AE99:AH99)</f>
        <v>0</v>
      </c>
      <c r="L99" s="81">
        <f>SUM(SON_Quarterly!AI99:AL99)</f>
        <v>0</v>
      </c>
      <c r="M99" s="81">
        <f>SUM(SON_Quarterly!AQ99:AT99)</f>
        <v>0</v>
      </c>
      <c r="N99" s="81">
        <f>SUM(SON_Quarterly!AB99:AE99)</f>
        <v>0</v>
      </c>
      <c r="O99" s="81">
        <f>SUM(SON_Quarterly!AU99:AX99)</f>
        <v>0</v>
      </c>
      <c r="P99" s="81">
        <f>SUM(SON_Quarterly!AY99:BB99)</f>
        <v>0</v>
      </c>
      <c r="Q99" s="81">
        <f>SUM(SON_Quarterly!BC99:BF99)</f>
        <v>0</v>
      </c>
      <c r="R99" s="81">
        <f>SUM(SON_Quarterly!BG99:BJ99)</f>
        <v>0</v>
      </c>
    </row>
    <row r="100" spans="2:18" x14ac:dyDescent="0.45">
      <c r="B100" s="31" t="s">
        <v>124</v>
      </c>
      <c r="C100"/>
      <c r="D100" s="83">
        <v>0</v>
      </c>
      <c r="E100" s="83">
        <v>0</v>
      </c>
      <c r="F100" s="83">
        <v>297</v>
      </c>
      <c r="G100" s="83">
        <v>390</v>
      </c>
      <c r="H100" s="75">
        <f>SUM(SON_Quarterly!S100:V100)</f>
        <v>67</v>
      </c>
      <c r="I100" s="110">
        <f>SUM(SON_Quarterly!W100:Z100)</f>
        <v>18</v>
      </c>
      <c r="J100" s="81">
        <f>SUM(SON_Quarterly!AA100:AD100)</f>
        <v>0</v>
      </c>
      <c r="K100" s="81">
        <f>SUM(SON_Quarterly!AE100:AH100)</f>
        <v>0</v>
      </c>
      <c r="L100" s="81">
        <f>SUM(SON_Quarterly!AI100:AL100)</f>
        <v>0</v>
      </c>
      <c r="M100" s="81">
        <f>SUM(SON_Quarterly!AQ100:AT100)</f>
        <v>0</v>
      </c>
      <c r="N100" s="81">
        <f>SUM(SON_Quarterly!AB100:AE100)</f>
        <v>0</v>
      </c>
      <c r="O100" s="81">
        <f>SUM(SON_Quarterly!AU100:AX100)</f>
        <v>0</v>
      </c>
      <c r="P100" s="81">
        <f>SUM(SON_Quarterly!AY100:BB100)</f>
        <v>0</v>
      </c>
      <c r="Q100" s="81">
        <f>SUM(SON_Quarterly!BC100:BF100)</f>
        <v>0</v>
      </c>
      <c r="R100" s="81">
        <f>SUM(SON_Quarterly!BG100:BJ100)</f>
        <v>0</v>
      </c>
    </row>
    <row r="101" spans="2:18" x14ac:dyDescent="0.45">
      <c r="B101" s="31" t="s">
        <v>125</v>
      </c>
      <c r="C101"/>
      <c r="D101" s="83">
        <v>0</v>
      </c>
      <c r="E101" s="83">
        <v>0</v>
      </c>
      <c r="F101" s="83">
        <v>44</v>
      </c>
      <c r="G101" s="83">
        <v>25</v>
      </c>
      <c r="H101" s="75">
        <f>SUM(SON_Quarterly!S101:V101)</f>
        <v>4</v>
      </c>
      <c r="I101" s="110">
        <f>SUM(SON_Quarterly!W101:Z101)</f>
        <v>0</v>
      </c>
      <c r="J101" s="81">
        <f>SUM(SON_Quarterly!AA101:AD101)</f>
        <v>0</v>
      </c>
      <c r="K101" s="81">
        <f>SUM(SON_Quarterly!AE101:AH101)</f>
        <v>0</v>
      </c>
      <c r="L101" s="81">
        <f>SUM(SON_Quarterly!AI101:AL101)</f>
        <v>0</v>
      </c>
      <c r="M101" s="81">
        <f>SUM(SON_Quarterly!AQ101:AT101)</f>
        <v>0</v>
      </c>
      <c r="N101" s="81">
        <f>SUM(SON_Quarterly!AB101:AE101)</f>
        <v>0</v>
      </c>
      <c r="O101" s="81">
        <f>SUM(SON_Quarterly!AU101:AX101)</f>
        <v>0</v>
      </c>
      <c r="P101" s="81">
        <f>SUM(SON_Quarterly!AY101:BB101)</f>
        <v>0</v>
      </c>
      <c r="Q101" s="81">
        <f>SUM(SON_Quarterly!BC101:BF101)</f>
        <v>0</v>
      </c>
      <c r="R101" s="81">
        <f>SUM(SON_Quarterly!BG101:BJ101)</f>
        <v>0</v>
      </c>
    </row>
    <row r="102" spans="2:18" x14ac:dyDescent="0.45">
      <c r="B102" s="31" t="s">
        <v>126</v>
      </c>
      <c r="C102"/>
      <c r="D102" s="83">
        <v>0</v>
      </c>
      <c r="E102" s="83">
        <v>0</v>
      </c>
      <c r="F102" s="83">
        <v>71</v>
      </c>
      <c r="G102" s="83">
        <v>46</v>
      </c>
      <c r="H102" s="75">
        <f>SUM(SON_Quarterly!S102:V102)</f>
        <v>5</v>
      </c>
      <c r="I102" s="110">
        <f>SUM(SON_Quarterly!W102:Z102)</f>
        <v>1</v>
      </c>
      <c r="J102" s="81">
        <f>SUM(SON_Quarterly!AA102:AD102)</f>
        <v>0</v>
      </c>
      <c r="K102" s="81">
        <f>SUM(SON_Quarterly!AE102:AH102)</f>
        <v>0</v>
      </c>
      <c r="L102" s="81">
        <f>SUM(SON_Quarterly!AI102:AL102)</f>
        <v>0</v>
      </c>
      <c r="M102" s="81">
        <f>SUM(SON_Quarterly!AQ102:AT102)</f>
        <v>0</v>
      </c>
      <c r="N102" s="81">
        <f>SUM(SON_Quarterly!AB102:AE102)</f>
        <v>0</v>
      </c>
      <c r="O102" s="81">
        <f>SUM(SON_Quarterly!AU102:AX102)</f>
        <v>0</v>
      </c>
      <c r="P102" s="81">
        <f>SUM(SON_Quarterly!AY102:BB102)</f>
        <v>0</v>
      </c>
      <c r="Q102" s="81">
        <f>SUM(SON_Quarterly!BC102:BF102)</f>
        <v>0</v>
      </c>
      <c r="R102" s="81">
        <f>SUM(SON_Quarterly!BG102:BJ102)</f>
        <v>0</v>
      </c>
    </row>
    <row r="103" spans="2:18" x14ac:dyDescent="0.45">
      <c r="B103" s="47"/>
      <c r="C103"/>
      <c r="D103" s="83"/>
      <c r="E103" s="83"/>
      <c r="F103" s="83"/>
      <c r="G103" s="83"/>
      <c r="I103" s="108"/>
    </row>
    <row r="104" spans="2:18" s="7" customFormat="1" x14ac:dyDescent="0.45">
      <c r="B104" s="72" t="s">
        <v>131</v>
      </c>
      <c r="C104" s="70"/>
      <c r="D104" s="82">
        <f>SUM(D105:D111)</f>
        <v>0</v>
      </c>
      <c r="E104" s="82">
        <f t="shared" ref="E104:H104" si="66">SUM(E105:E111)</f>
        <v>0</v>
      </c>
      <c r="F104" s="82">
        <f t="shared" si="66"/>
        <v>162</v>
      </c>
      <c r="G104" s="82">
        <f t="shared" si="66"/>
        <v>286</v>
      </c>
      <c r="H104" s="137">
        <f t="shared" si="66"/>
        <v>78</v>
      </c>
      <c r="I104" s="112">
        <f t="shared" ref="I104:J104" si="67">SUM(I105:I111)</f>
        <v>22</v>
      </c>
      <c r="J104" s="137">
        <f t="shared" si="67"/>
        <v>0</v>
      </c>
      <c r="K104" s="137">
        <f t="shared" ref="K104:Q104" si="68">SUM(K105:K111)</f>
        <v>0</v>
      </c>
      <c r="L104" s="137">
        <f t="shared" si="68"/>
        <v>0</v>
      </c>
      <c r="M104" s="137">
        <f t="shared" si="68"/>
        <v>0</v>
      </c>
      <c r="N104" s="137">
        <f t="shared" si="68"/>
        <v>0</v>
      </c>
      <c r="O104" s="137">
        <f>SUM(O105:O111)</f>
        <v>0</v>
      </c>
      <c r="P104" s="137">
        <f t="shared" si="68"/>
        <v>0</v>
      </c>
      <c r="Q104" s="137">
        <f t="shared" si="68"/>
        <v>0</v>
      </c>
      <c r="R104" s="137">
        <f t="shared" ref="R104" si="69">SUM(R105:R111)</f>
        <v>0</v>
      </c>
    </row>
    <row r="105" spans="2:18" x14ac:dyDescent="0.45">
      <c r="B105" s="31" t="s">
        <v>132</v>
      </c>
      <c r="C105"/>
      <c r="D105" s="83">
        <v>0</v>
      </c>
      <c r="E105" s="83">
        <v>0</v>
      </c>
      <c r="F105" s="83">
        <v>5</v>
      </c>
      <c r="G105" s="83">
        <v>10</v>
      </c>
      <c r="H105" s="75">
        <f>SUM(SON_Quarterly!S105:V105)</f>
        <v>1</v>
      </c>
      <c r="I105" s="110">
        <f>SUM(SON_Quarterly!W105:Z105)</f>
        <v>3</v>
      </c>
      <c r="J105" s="81">
        <f>SUM(SON_Quarterly!AA105:AD105)</f>
        <v>0</v>
      </c>
      <c r="K105" s="81">
        <f>SUM(SON_Quarterly!AE105:AH105)</f>
        <v>0</v>
      </c>
      <c r="L105" s="81">
        <f>SUM(SON_Quarterly!AI105:AL105)</f>
        <v>0</v>
      </c>
      <c r="M105" s="81">
        <f>SUM(SON_Quarterly!AQ105:AT105)</f>
        <v>0</v>
      </c>
      <c r="N105" s="81">
        <f>SUM(SON_Quarterly!AB105:AE105)</f>
        <v>0</v>
      </c>
      <c r="O105" s="81">
        <f>SUM(SON_Quarterly!AU105:AX105)</f>
        <v>0</v>
      </c>
      <c r="P105" s="81">
        <f>SUM(SON_Quarterly!AY105:BB105)</f>
        <v>0</v>
      </c>
      <c r="Q105" s="81">
        <f>SUM(SON_Quarterly!BC105:BF105)</f>
        <v>0</v>
      </c>
      <c r="R105" s="81">
        <f>SUM(SON_Quarterly!BG105:BJ105)</f>
        <v>0</v>
      </c>
    </row>
    <row r="106" spans="2:18" x14ac:dyDescent="0.45">
      <c r="B106" s="31" t="s">
        <v>133</v>
      </c>
      <c r="C106"/>
      <c r="D106" s="83">
        <v>0</v>
      </c>
      <c r="E106" s="83">
        <v>0</v>
      </c>
      <c r="F106" s="83">
        <v>71</v>
      </c>
      <c r="G106" s="83">
        <v>114</v>
      </c>
      <c r="H106" s="75">
        <f>SUM(SON_Quarterly!S106:V106)</f>
        <v>37</v>
      </c>
      <c r="I106" s="110">
        <f>SUM(SON_Quarterly!W106:Z106)</f>
        <v>10</v>
      </c>
      <c r="J106" s="81">
        <f>SUM(SON_Quarterly!AA106:AD106)</f>
        <v>0</v>
      </c>
      <c r="K106" s="81">
        <f>SUM(SON_Quarterly!AE106:AH106)</f>
        <v>0</v>
      </c>
      <c r="L106" s="81">
        <f>SUM(SON_Quarterly!AI106:AL106)</f>
        <v>0</v>
      </c>
      <c r="M106" s="81">
        <f>SUM(SON_Quarterly!AQ106:AT106)</f>
        <v>0</v>
      </c>
      <c r="N106" s="81">
        <f>SUM(SON_Quarterly!AB106:AE106)</f>
        <v>0</v>
      </c>
      <c r="O106" s="81">
        <f>SUM(SON_Quarterly!AU106:AX106)</f>
        <v>0</v>
      </c>
      <c r="P106" s="81">
        <f>SUM(SON_Quarterly!AY106:BB106)</f>
        <v>0</v>
      </c>
      <c r="Q106" s="81">
        <f>SUM(SON_Quarterly!BC106:BF106)</f>
        <v>0</v>
      </c>
      <c r="R106" s="81">
        <f>SUM(SON_Quarterly!BG106:BJ106)</f>
        <v>0</v>
      </c>
    </row>
    <row r="107" spans="2:18" x14ac:dyDescent="0.45">
      <c r="B107" s="31" t="s">
        <v>134</v>
      </c>
      <c r="C107"/>
      <c r="D107" s="83">
        <v>0</v>
      </c>
      <c r="E107" s="83">
        <v>0</v>
      </c>
      <c r="F107" s="83">
        <v>10</v>
      </c>
      <c r="G107" s="83">
        <v>5</v>
      </c>
      <c r="H107" s="75">
        <f>SUM(SON_Quarterly!S107:V107)</f>
        <v>0</v>
      </c>
      <c r="I107" s="110">
        <f>SUM(SON_Quarterly!W107:Z107)</f>
        <v>7</v>
      </c>
      <c r="J107" s="81">
        <f>SUM(SON_Quarterly!AA107:AD107)</f>
        <v>0</v>
      </c>
      <c r="K107" s="81">
        <f>SUM(SON_Quarterly!AE107:AH107)</f>
        <v>0</v>
      </c>
      <c r="L107" s="81">
        <f>SUM(SON_Quarterly!AI107:AL107)</f>
        <v>0</v>
      </c>
      <c r="M107" s="81">
        <f>SUM(SON_Quarterly!AQ107:AT107)</f>
        <v>0</v>
      </c>
      <c r="N107" s="81">
        <f>SUM(SON_Quarterly!AB107:AE107)</f>
        <v>0</v>
      </c>
      <c r="O107" s="81">
        <f>SUM(SON_Quarterly!AU107:AX107)</f>
        <v>0</v>
      </c>
      <c r="P107" s="81">
        <f>SUM(SON_Quarterly!AY107:BB107)</f>
        <v>0</v>
      </c>
      <c r="Q107" s="81">
        <f>SUM(SON_Quarterly!BC107:BF107)</f>
        <v>0</v>
      </c>
      <c r="R107" s="81">
        <f>SUM(SON_Quarterly!BG107:BJ107)</f>
        <v>0</v>
      </c>
    </row>
    <row r="108" spans="2:18" x14ac:dyDescent="0.45">
      <c r="B108" s="31" t="s">
        <v>135</v>
      </c>
      <c r="C108"/>
      <c r="D108" s="83">
        <v>0</v>
      </c>
      <c r="E108" s="83">
        <v>0</v>
      </c>
      <c r="F108" s="83">
        <v>2</v>
      </c>
      <c r="G108" s="83">
        <v>14</v>
      </c>
      <c r="H108" s="75">
        <f>SUM(SON_Quarterly!S108:V108)</f>
        <v>9</v>
      </c>
      <c r="I108" s="110">
        <f>SUM(SON_Quarterly!W108:Z108)</f>
        <v>2</v>
      </c>
      <c r="J108" s="81">
        <f>SUM(SON_Quarterly!AA108:AD108)</f>
        <v>0</v>
      </c>
      <c r="K108" s="81">
        <f>SUM(SON_Quarterly!AE108:AH108)</f>
        <v>0</v>
      </c>
      <c r="L108" s="81">
        <f>SUM(SON_Quarterly!AI108:AL108)</f>
        <v>0</v>
      </c>
      <c r="M108" s="81">
        <f>SUM(SON_Quarterly!AQ108:AT108)</f>
        <v>0</v>
      </c>
      <c r="N108" s="81">
        <f>SUM(SON_Quarterly!AB108:AE108)</f>
        <v>0</v>
      </c>
      <c r="O108" s="81">
        <f>SUM(SON_Quarterly!AU108:AX108)</f>
        <v>0</v>
      </c>
      <c r="P108" s="81">
        <f>SUM(SON_Quarterly!AY108:BB108)</f>
        <v>0</v>
      </c>
      <c r="Q108" s="81">
        <f>SUM(SON_Quarterly!BC108:BF108)</f>
        <v>0</v>
      </c>
      <c r="R108" s="81">
        <f>SUM(SON_Quarterly!BG108:BJ108)</f>
        <v>0</v>
      </c>
    </row>
    <row r="109" spans="2:18" x14ac:dyDescent="0.45">
      <c r="B109" s="31" t="s">
        <v>136</v>
      </c>
      <c r="C109"/>
      <c r="D109" s="83">
        <v>0</v>
      </c>
      <c r="E109" s="83">
        <v>0</v>
      </c>
      <c r="F109" s="83">
        <v>24</v>
      </c>
      <c r="G109" s="83">
        <v>133</v>
      </c>
      <c r="H109" s="75">
        <f>SUM(SON_Quarterly!S109:V109)</f>
        <v>0</v>
      </c>
      <c r="I109" s="110">
        <f>SUM(SON_Quarterly!W109:Z109)</f>
        <v>0</v>
      </c>
      <c r="J109" s="81">
        <f>SUM(SON_Quarterly!AA109:AD109)</f>
        <v>0</v>
      </c>
      <c r="K109" s="81">
        <f>SUM(SON_Quarterly!AE109:AH109)</f>
        <v>0</v>
      </c>
      <c r="L109" s="81">
        <f>SUM(SON_Quarterly!AI109:AL109)</f>
        <v>0</v>
      </c>
      <c r="M109" s="81">
        <f>SUM(SON_Quarterly!AQ109:AT109)</f>
        <v>0</v>
      </c>
      <c r="N109" s="81">
        <f>SUM(SON_Quarterly!AB109:AE109)</f>
        <v>0</v>
      </c>
      <c r="O109" s="81">
        <f>SUM(SON_Quarterly!AU109:AX109)</f>
        <v>0</v>
      </c>
      <c r="P109" s="81">
        <f>SUM(SON_Quarterly!AY109:BB109)</f>
        <v>0</v>
      </c>
      <c r="Q109" s="81">
        <f>SUM(SON_Quarterly!BC109:BF109)</f>
        <v>0</v>
      </c>
      <c r="R109" s="81">
        <f>SUM(SON_Quarterly!BG109:BJ109)</f>
        <v>0</v>
      </c>
    </row>
    <row r="110" spans="2:18" x14ac:dyDescent="0.45">
      <c r="B110" s="31" t="s">
        <v>137</v>
      </c>
      <c r="C110"/>
      <c r="D110" s="83">
        <v>0</v>
      </c>
      <c r="E110" s="83">
        <v>0</v>
      </c>
      <c r="F110" s="83">
        <v>1</v>
      </c>
      <c r="G110" s="83">
        <v>10</v>
      </c>
      <c r="H110" s="75">
        <f>SUM(SON_Quarterly!S110:V110)</f>
        <v>31</v>
      </c>
      <c r="I110" s="110">
        <f>SUM(SON_Quarterly!W110:Z110)</f>
        <v>0</v>
      </c>
      <c r="J110" s="81">
        <f>SUM(SON_Quarterly!AA110:AD110)</f>
        <v>0</v>
      </c>
      <c r="K110" s="81">
        <f>SUM(SON_Quarterly!AE110:AH110)</f>
        <v>0</v>
      </c>
      <c r="L110" s="81">
        <f>SUM(SON_Quarterly!AI110:AL110)</f>
        <v>0</v>
      </c>
      <c r="M110" s="81">
        <f>SUM(SON_Quarterly!AQ110:AT110)</f>
        <v>0</v>
      </c>
      <c r="N110" s="81">
        <f>SUM(SON_Quarterly!AB110:AE110)</f>
        <v>0</v>
      </c>
      <c r="O110" s="81">
        <f>SUM(SON_Quarterly!AU110:AX110)</f>
        <v>0</v>
      </c>
      <c r="P110" s="81">
        <f>SUM(SON_Quarterly!AY110:BB110)</f>
        <v>0</v>
      </c>
      <c r="Q110" s="81">
        <f>SUM(SON_Quarterly!BC110:BF110)</f>
        <v>0</v>
      </c>
      <c r="R110" s="81">
        <f>SUM(SON_Quarterly!BG110:BJ110)</f>
        <v>0</v>
      </c>
    </row>
    <row r="111" spans="2:18" x14ac:dyDescent="0.45">
      <c r="B111" s="31" t="s">
        <v>12</v>
      </c>
      <c r="C111"/>
      <c r="D111" s="83">
        <v>0</v>
      </c>
      <c r="E111" s="83">
        <v>0</v>
      </c>
      <c r="F111" s="83">
        <v>49</v>
      </c>
      <c r="G111" s="83">
        <v>0</v>
      </c>
      <c r="H111" s="75">
        <f>SUM(SON_Quarterly!S111:V111)</f>
        <v>0</v>
      </c>
      <c r="I111" s="110">
        <f>SUM(SON_Quarterly!W111:Z111)</f>
        <v>0</v>
      </c>
      <c r="J111" s="81">
        <f>SUM(SON_Quarterly!AA111:AD111)</f>
        <v>0</v>
      </c>
      <c r="K111" s="81">
        <f>SUM(SON_Quarterly!AE111:AH111)</f>
        <v>0</v>
      </c>
      <c r="L111" s="81">
        <f>SUM(SON_Quarterly!AI111:AL111)</f>
        <v>0</v>
      </c>
      <c r="M111" s="81">
        <f>SUM(SON_Quarterly!AQ111:AT111)</f>
        <v>0</v>
      </c>
      <c r="N111" s="81">
        <f>SUM(SON_Quarterly!AB111:AE111)</f>
        <v>0</v>
      </c>
      <c r="O111" s="81">
        <f>SUM(SON_Quarterly!AU111:AX111)</f>
        <v>0</v>
      </c>
      <c r="P111" s="81">
        <f>SUM(SON_Quarterly!AY111:BB111)</f>
        <v>0</v>
      </c>
      <c r="Q111" s="81">
        <f>SUM(SON_Quarterly!BC111:BF111)</f>
        <v>0</v>
      </c>
      <c r="R111" s="81">
        <f>SUM(SON_Quarterly!BG111:BJ111)</f>
        <v>0</v>
      </c>
    </row>
    <row r="112" spans="2:18" x14ac:dyDescent="0.45">
      <c r="B112" s="31"/>
      <c r="C112"/>
      <c r="D112" s="83"/>
      <c r="E112" s="83"/>
      <c r="F112" s="83"/>
      <c r="G112" s="83"/>
      <c r="I112" s="108"/>
    </row>
    <row r="113" spans="2:18" s="7" customFormat="1" x14ac:dyDescent="0.45">
      <c r="B113" s="73" t="s">
        <v>142</v>
      </c>
      <c r="C113" s="70"/>
      <c r="D113" s="82">
        <f>SUM(D114:D118)</f>
        <v>0</v>
      </c>
      <c r="E113" s="82">
        <f t="shared" ref="E113:H113" si="70">SUM(E114:E118)</f>
        <v>0</v>
      </c>
      <c r="F113" s="82">
        <f t="shared" si="70"/>
        <v>425</v>
      </c>
      <c r="G113" s="82">
        <f t="shared" si="70"/>
        <v>242</v>
      </c>
      <c r="H113" s="137">
        <f t="shared" si="70"/>
        <v>72</v>
      </c>
      <c r="I113" s="112">
        <f t="shared" ref="I113:J113" si="71">SUM(I114:I118)</f>
        <v>8</v>
      </c>
      <c r="J113" s="137">
        <f t="shared" si="71"/>
        <v>0</v>
      </c>
      <c r="K113" s="137">
        <f t="shared" ref="K113:Q113" si="72">SUM(K114:K118)</f>
        <v>0</v>
      </c>
      <c r="L113" s="137">
        <f t="shared" si="72"/>
        <v>0</v>
      </c>
      <c r="M113" s="137">
        <f t="shared" si="72"/>
        <v>0</v>
      </c>
      <c r="N113" s="137">
        <f t="shared" si="72"/>
        <v>0</v>
      </c>
      <c r="O113" s="137">
        <f>SUM(O114:O118)</f>
        <v>0</v>
      </c>
      <c r="P113" s="137">
        <f t="shared" si="72"/>
        <v>0</v>
      </c>
      <c r="Q113" s="137">
        <f t="shared" si="72"/>
        <v>0</v>
      </c>
      <c r="R113" s="137">
        <f t="shared" ref="R113" si="73">SUM(R114:R118)</f>
        <v>0</v>
      </c>
    </row>
    <row r="114" spans="2:18" x14ac:dyDescent="0.45">
      <c r="B114" s="31" t="s">
        <v>143</v>
      </c>
      <c r="C114"/>
      <c r="D114" s="83">
        <v>0</v>
      </c>
      <c r="E114" s="83">
        <v>0</v>
      </c>
      <c r="F114" s="83">
        <v>79</v>
      </c>
      <c r="G114" s="83">
        <v>8</v>
      </c>
      <c r="H114" s="75">
        <f>SUM(SON_Quarterly!S114:V114)</f>
        <v>0</v>
      </c>
      <c r="I114" s="110">
        <f>SUM(SON_Quarterly!W114:Z114)</f>
        <v>0</v>
      </c>
      <c r="J114" s="81">
        <f>SUM(SON_Quarterly!AA114:AD114)</f>
        <v>0</v>
      </c>
      <c r="K114" s="81">
        <f>SUM(SON_Quarterly!AE114:AH114)</f>
        <v>0</v>
      </c>
      <c r="L114" s="81">
        <f>SUM(SON_Quarterly!AI114:AL114)</f>
        <v>0</v>
      </c>
      <c r="M114" s="81">
        <f>SUM(SON_Quarterly!AQ114:AT114)</f>
        <v>0</v>
      </c>
      <c r="N114" s="81">
        <f>SUM(SON_Quarterly!AB114:AE114)</f>
        <v>0</v>
      </c>
      <c r="O114" s="81">
        <f>SUM(SON_Quarterly!AU114:AX114)</f>
        <v>0</v>
      </c>
      <c r="P114" s="81">
        <f>SUM(SON_Quarterly!AY114:BB114)</f>
        <v>0</v>
      </c>
      <c r="Q114" s="81">
        <f>SUM(SON_Quarterly!BC114:BF114)</f>
        <v>0</v>
      </c>
      <c r="R114" s="81">
        <f>SUM(SON_Quarterly!BG114:BJ114)</f>
        <v>0</v>
      </c>
    </row>
    <row r="115" spans="2:18" x14ac:dyDescent="0.45">
      <c r="B115" s="31" t="s">
        <v>144</v>
      </c>
      <c r="C115"/>
      <c r="D115" s="83">
        <v>0</v>
      </c>
      <c r="E115" s="83">
        <v>0</v>
      </c>
      <c r="F115" s="83">
        <v>66</v>
      </c>
      <c r="G115" s="83">
        <v>5</v>
      </c>
      <c r="H115" s="75">
        <f>SUM(SON_Quarterly!S115:V115)</f>
        <v>0</v>
      </c>
      <c r="I115" s="110">
        <f>SUM(SON_Quarterly!W115:Z115)</f>
        <v>0</v>
      </c>
      <c r="J115" s="81">
        <f>SUM(SON_Quarterly!AA115:AD115)</f>
        <v>0</v>
      </c>
      <c r="K115" s="81">
        <f>SUM(SON_Quarterly!AE115:AH115)</f>
        <v>0</v>
      </c>
      <c r="L115" s="81">
        <f>SUM(SON_Quarterly!AI115:AL115)</f>
        <v>0</v>
      </c>
      <c r="M115" s="81">
        <f>SUM(SON_Quarterly!AQ115:AT115)</f>
        <v>0</v>
      </c>
      <c r="N115" s="81">
        <f>SUM(SON_Quarterly!AB115:AE115)</f>
        <v>0</v>
      </c>
      <c r="O115" s="81">
        <f>SUM(SON_Quarterly!AU115:AX115)</f>
        <v>0</v>
      </c>
      <c r="P115" s="81">
        <f>SUM(SON_Quarterly!AY115:BB115)</f>
        <v>0</v>
      </c>
      <c r="Q115" s="81">
        <f>SUM(SON_Quarterly!BC115:BF115)</f>
        <v>0</v>
      </c>
      <c r="R115" s="81">
        <f>SUM(SON_Quarterly!BG115:BJ115)</f>
        <v>0</v>
      </c>
    </row>
    <row r="116" spans="2:18" x14ac:dyDescent="0.45">
      <c r="B116" s="31" t="s">
        <v>145</v>
      </c>
      <c r="C116"/>
      <c r="D116" s="83">
        <v>0</v>
      </c>
      <c r="E116" s="83">
        <v>0</v>
      </c>
      <c r="F116" s="83">
        <v>7</v>
      </c>
      <c r="G116" s="83">
        <v>2</v>
      </c>
      <c r="H116" s="75">
        <f>SUM(SON_Quarterly!S116:V116)</f>
        <v>0</v>
      </c>
      <c r="I116" s="110">
        <f>SUM(SON_Quarterly!W116:Z116)</f>
        <v>0</v>
      </c>
      <c r="J116" s="81">
        <f>SUM(SON_Quarterly!AA116:AD116)</f>
        <v>0</v>
      </c>
      <c r="K116" s="81">
        <f>SUM(SON_Quarterly!AE116:AH116)</f>
        <v>0</v>
      </c>
      <c r="L116" s="81">
        <f>SUM(SON_Quarterly!AI116:AL116)</f>
        <v>0</v>
      </c>
      <c r="M116" s="81">
        <f>SUM(SON_Quarterly!AQ116:AT116)</f>
        <v>0</v>
      </c>
      <c r="N116" s="81">
        <f>SUM(SON_Quarterly!AB116:AE116)</f>
        <v>0</v>
      </c>
      <c r="O116" s="81">
        <f>SUM(SON_Quarterly!AU116:AX116)</f>
        <v>0</v>
      </c>
      <c r="P116" s="81">
        <f>SUM(SON_Quarterly!AY116:BB116)</f>
        <v>0</v>
      </c>
      <c r="Q116" s="81">
        <f>SUM(SON_Quarterly!BC116:BF116)</f>
        <v>0</v>
      </c>
      <c r="R116" s="81">
        <f>SUM(SON_Quarterly!BG116:BJ116)</f>
        <v>0</v>
      </c>
    </row>
    <row r="117" spans="2:18" x14ac:dyDescent="0.45">
      <c r="B117" s="31" t="s">
        <v>146</v>
      </c>
      <c r="C117"/>
      <c r="D117" s="83">
        <v>0</v>
      </c>
      <c r="E117" s="83">
        <v>0</v>
      </c>
      <c r="F117" s="83">
        <v>273</v>
      </c>
      <c r="G117" s="83">
        <v>210</v>
      </c>
      <c r="H117" s="75">
        <f>SUM(SON_Quarterly!S117:V117)</f>
        <v>72</v>
      </c>
      <c r="I117" s="110">
        <f>SUM(SON_Quarterly!W117:Z117)</f>
        <v>8</v>
      </c>
      <c r="J117" s="81">
        <f>SUM(SON_Quarterly!AA117:AD117)</f>
        <v>0</v>
      </c>
      <c r="K117" s="81">
        <f>SUM(SON_Quarterly!AE117:AH117)</f>
        <v>0</v>
      </c>
      <c r="L117" s="81">
        <f>SUM(SON_Quarterly!AI117:AL117)</f>
        <v>0</v>
      </c>
      <c r="M117" s="81">
        <f>SUM(SON_Quarterly!AQ117:AT117)</f>
        <v>0</v>
      </c>
      <c r="N117" s="81">
        <f>SUM(SON_Quarterly!AB117:AE117)</f>
        <v>0</v>
      </c>
      <c r="O117" s="81">
        <f>SUM(SON_Quarterly!AU117:AX117)</f>
        <v>0</v>
      </c>
      <c r="P117" s="81">
        <f>SUM(SON_Quarterly!AY117:BB117)</f>
        <v>0</v>
      </c>
      <c r="Q117" s="81">
        <f>SUM(SON_Quarterly!BC117:BF117)</f>
        <v>0</v>
      </c>
      <c r="R117" s="81">
        <f>SUM(SON_Quarterly!BG117:BJ117)</f>
        <v>0</v>
      </c>
    </row>
    <row r="118" spans="2:18" x14ac:dyDescent="0.45">
      <c r="B118" s="31" t="s">
        <v>147</v>
      </c>
      <c r="C118"/>
      <c r="D118" s="83">
        <v>0</v>
      </c>
      <c r="E118" s="83">
        <v>0</v>
      </c>
      <c r="F118" s="83">
        <v>0</v>
      </c>
      <c r="G118" s="83">
        <v>17</v>
      </c>
      <c r="H118" s="75">
        <f>SUM(SON_Quarterly!S118:V118)</f>
        <v>0</v>
      </c>
      <c r="I118" s="110">
        <f>SUM(SON_Quarterly!W118:Z118)</f>
        <v>0</v>
      </c>
      <c r="J118" s="81">
        <f>SUM(SON_Quarterly!AA118:AD118)</f>
        <v>0</v>
      </c>
      <c r="K118" s="81">
        <f>SUM(SON_Quarterly!AE118:AH118)</f>
        <v>0</v>
      </c>
      <c r="L118" s="81">
        <f>SUM(SON_Quarterly!AI118:AL118)</f>
        <v>0</v>
      </c>
      <c r="M118" s="81">
        <f>SUM(SON_Quarterly!AQ118:AT118)</f>
        <v>0</v>
      </c>
      <c r="N118" s="81">
        <f>SUM(SON_Quarterly!AB118:AE118)</f>
        <v>0</v>
      </c>
      <c r="O118" s="81">
        <f>SUM(SON_Quarterly!AU118:AX118)</f>
        <v>0</v>
      </c>
      <c r="P118" s="81">
        <f>SUM(SON_Quarterly!AY118:BB118)</f>
        <v>0</v>
      </c>
      <c r="Q118" s="81">
        <f>SUM(SON_Quarterly!BC118:BF118)</f>
        <v>0</v>
      </c>
      <c r="R118" s="81">
        <f>SUM(SON_Quarterly!BG118:BJ118)</f>
        <v>0</v>
      </c>
    </row>
    <row r="119" spans="2:18" x14ac:dyDescent="0.45">
      <c r="B119" s="47"/>
      <c r="C119"/>
      <c r="D119" s="83"/>
      <c r="E119" s="83"/>
      <c r="F119" s="83"/>
      <c r="G119" s="83"/>
      <c r="I119" s="108"/>
    </row>
    <row r="120" spans="2:18" s="7" customFormat="1" x14ac:dyDescent="0.45">
      <c r="B120" s="72" t="s">
        <v>150</v>
      </c>
      <c r="C120" s="70"/>
      <c r="D120" s="82">
        <f>SUM(D121:D134)</f>
        <v>0</v>
      </c>
      <c r="E120" s="82">
        <f t="shared" ref="E120:H120" si="74">SUM(E121:E134)</f>
        <v>0</v>
      </c>
      <c r="F120" s="82">
        <f>SUM(F121:F134)</f>
        <v>233</v>
      </c>
      <c r="G120" s="82">
        <f t="shared" si="74"/>
        <v>331</v>
      </c>
      <c r="H120" s="137">
        <f t="shared" si="74"/>
        <v>64</v>
      </c>
      <c r="I120" s="112">
        <f t="shared" ref="I120:J120" si="75">SUM(I121:I134)</f>
        <v>6</v>
      </c>
      <c r="J120" s="137">
        <f t="shared" si="75"/>
        <v>0</v>
      </c>
      <c r="K120" s="137">
        <f t="shared" ref="K120:Q120" si="76">SUM(K121:K134)</f>
        <v>0</v>
      </c>
      <c r="L120" s="137">
        <f t="shared" si="76"/>
        <v>0</v>
      </c>
      <c r="M120" s="137">
        <f t="shared" si="76"/>
        <v>0</v>
      </c>
      <c r="N120" s="137">
        <f t="shared" si="76"/>
        <v>0</v>
      </c>
      <c r="O120" s="137">
        <f>SUM(O121:O134)</f>
        <v>0</v>
      </c>
      <c r="P120" s="137">
        <f t="shared" si="76"/>
        <v>0</v>
      </c>
      <c r="Q120" s="137">
        <f t="shared" si="76"/>
        <v>0</v>
      </c>
      <c r="R120" s="137">
        <f t="shared" ref="R120" si="77">SUM(R121:R134)</f>
        <v>0</v>
      </c>
    </row>
    <row r="121" spans="2:18" x14ac:dyDescent="0.45">
      <c r="B121" s="31" t="s">
        <v>151</v>
      </c>
      <c r="C121"/>
      <c r="D121" s="83">
        <v>0</v>
      </c>
      <c r="E121" s="83">
        <v>0</v>
      </c>
      <c r="F121" s="83">
        <v>0</v>
      </c>
      <c r="G121" s="83">
        <v>8</v>
      </c>
      <c r="H121" s="75">
        <f>SUM(SON_Quarterly!S121:V121)</f>
        <v>0</v>
      </c>
      <c r="I121" s="110">
        <f>SUM(SON_Quarterly!W121:Z121)</f>
        <v>0</v>
      </c>
      <c r="J121" s="81">
        <f>SUM(SON_Quarterly!AA121:AD121)</f>
        <v>0</v>
      </c>
      <c r="K121" s="81">
        <f>SUM(SON_Quarterly!AE121:AH121)</f>
        <v>0</v>
      </c>
      <c r="L121" s="81">
        <f>SUM(SON_Quarterly!AI121:AL121)</f>
        <v>0</v>
      </c>
      <c r="M121" s="81">
        <f>SUM(SON_Quarterly!AQ121:AT121)</f>
        <v>0</v>
      </c>
      <c r="N121" s="81">
        <f>SUM(SON_Quarterly!AB121:AE121)</f>
        <v>0</v>
      </c>
      <c r="O121" s="81">
        <f>SUM(SON_Quarterly!AU121:AX121)</f>
        <v>0</v>
      </c>
      <c r="P121" s="81">
        <f>SUM(SON_Quarterly!AY121:BB121)</f>
        <v>0</v>
      </c>
      <c r="Q121" s="81">
        <f>SUM(SON_Quarterly!BC121:BF121)</f>
        <v>0</v>
      </c>
      <c r="R121" s="81">
        <f>SUM(SON_Quarterly!BG121:BJ121)</f>
        <v>0</v>
      </c>
    </row>
    <row r="122" spans="2:18" x14ac:dyDescent="0.45">
      <c r="B122" s="31" t="s">
        <v>152</v>
      </c>
      <c r="C122"/>
      <c r="D122" s="83">
        <v>0</v>
      </c>
      <c r="E122" s="83">
        <v>0</v>
      </c>
      <c r="F122" s="83">
        <v>0</v>
      </c>
      <c r="G122" s="83">
        <v>3</v>
      </c>
      <c r="H122" s="75">
        <f>SUM(SON_Quarterly!S122:V122)</f>
        <v>1</v>
      </c>
      <c r="I122" s="110">
        <f>SUM(SON_Quarterly!W122:Z122)</f>
        <v>0</v>
      </c>
      <c r="J122" s="81">
        <f>SUM(SON_Quarterly!AA122:AD122)</f>
        <v>0</v>
      </c>
      <c r="K122" s="81">
        <f>SUM(SON_Quarterly!AE122:AH122)</f>
        <v>0</v>
      </c>
      <c r="L122" s="81">
        <f>SUM(SON_Quarterly!AI122:AL122)</f>
        <v>0</v>
      </c>
      <c r="M122" s="81">
        <f>SUM(SON_Quarterly!AQ122:AT122)</f>
        <v>0</v>
      </c>
      <c r="N122" s="81">
        <f>SUM(SON_Quarterly!AB122:AE122)</f>
        <v>0</v>
      </c>
      <c r="O122" s="81">
        <f>SUM(SON_Quarterly!AU122:AX122)</f>
        <v>0</v>
      </c>
      <c r="P122" s="81">
        <f>SUM(SON_Quarterly!AY122:BB122)</f>
        <v>0</v>
      </c>
      <c r="Q122" s="81">
        <f>SUM(SON_Quarterly!BC122:BF122)</f>
        <v>0</v>
      </c>
      <c r="R122" s="81">
        <f>SUM(SON_Quarterly!BG122:BJ122)</f>
        <v>0</v>
      </c>
    </row>
    <row r="123" spans="2:18" x14ac:dyDescent="0.45">
      <c r="B123" s="31" t="s">
        <v>153</v>
      </c>
      <c r="C123"/>
      <c r="D123" s="83">
        <v>0</v>
      </c>
      <c r="E123" s="83">
        <v>0</v>
      </c>
      <c r="F123" s="83">
        <v>9</v>
      </c>
      <c r="G123" s="83">
        <v>1</v>
      </c>
      <c r="H123" s="75">
        <f>SUM(SON_Quarterly!S123:V123)</f>
        <v>5</v>
      </c>
      <c r="I123" s="110">
        <f>SUM(SON_Quarterly!W123:Z123)</f>
        <v>0</v>
      </c>
      <c r="J123" s="81">
        <f>SUM(SON_Quarterly!AA123:AD123)</f>
        <v>0</v>
      </c>
      <c r="K123" s="81">
        <f>SUM(SON_Quarterly!AE123:AH123)</f>
        <v>0</v>
      </c>
      <c r="L123" s="81">
        <f>SUM(SON_Quarterly!AI123:AL123)</f>
        <v>0</v>
      </c>
      <c r="M123" s="81">
        <f>SUM(SON_Quarterly!AQ123:AT123)</f>
        <v>0</v>
      </c>
      <c r="N123" s="81">
        <f>SUM(SON_Quarterly!AB123:AE123)</f>
        <v>0</v>
      </c>
      <c r="O123" s="81">
        <f>SUM(SON_Quarterly!AU123:AX123)</f>
        <v>0</v>
      </c>
      <c r="P123" s="81">
        <f>SUM(SON_Quarterly!AY123:BB123)</f>
        <v>0</v>
      </c>
      <c r="Q123" s="81">
        <f>SUM(SON_Quarterly!BC123:BF123)</f>
        <v>0</v>
      </c>
      <c r="R123" s="81">
        <f>SUM(SON_Quarterly!BG123:BJ123)</f>
        <v>0</v>
      </c>
    </row>
    <row r="124" spans="2:18" x14ac:dyDescent="0.45">
      <c r="B124" s="31" t="s">
        <v>154</v>
      </c>
      <c r="C124"/>
      <c r="D124" s="83">
        <v>0</v>
      </c>
      <c r="E124" s="83">
        <v>0</v>
      </c>
      <c r="F124" s="83">
        <v>0</v>
      </c>
      <c r="G124" s="83">
        <v>15</v>
      </c>
      <c r="H124" s="75">
        <f>SUM(SON_Quarterly!S124:V124)</f>
        <v>0</v>
      </c>
      <c r="I124" s="110">
        <f>SUM(SON_Quarterly!W124:Z124)</f>
        <v>2</v>
      </c>
      <c r="J124" s="81">
        <f>SUM(SON_Quarterly!AA124:AD124)</f>
        <v>0</v>
      </c>
      <c r="K124" s="81">
        <f>SUM(SON_Quarterly!AE124:AH124)</f>
        <v>0</v>
      </c>
      <c r="L124" s="81">
        <f>SUM(SON_Quarterly!AI124:AL124)</f>
        <v>0</v>
      </c>
      <c r="M124" s="81">
        <f>SUM(SON_Quarterly!AQ124:AT124)</f>
        <v>0</v>
      </c>
      <c r="N124" s="81">
        <f>SUM(SON_Quarterly!AB124:AE124)</f>
        <v>0</v>
      </c>
      <c r="O124" s="81">
        <f>SUM(SON_Quarterly!AU124:AX124)</f>
        <v>0</v>
      </c>
      <c r="P124" s="81">
        <f>SUM(SON_Quarterly!AY124:BB124)</f>
        <v>0</v>
      </c>
      <c r="Q124" s="81">
        <f>SUM(SON_Quarterly!BC124:BF124)</f>
        <v>0</v>
      </c>
      <c r="R124" s="81">
        <f>SUM(SON_Quarterly!BG124:BJ124)</f>
        <v>0</v>
      </c>
    </row>
    <row r="125" spans="2:18" x14ac:dyDescent="0.45">
      <c r="B125" s="31" t="s">
        <v>155</v>
      </c>
      <c r="C125"/>
      <c r="D125" s="83">
        <v>0</v>
      </c>
      <c r="E125" s="83">
        <v>0</v>
      </c>
      <c r="F125" s="83">
        <v>64</v>
      </c>
      <c r="G125" s="83">
        <v>54</v>
      </c>
      <c r="H125" s="75">
        <f>SUM(SON_Quarterly!S125:V125)</f>
        <v>11</v>
      </c>
      <c r="I125" s="110">
        <f>SUM(SON_Quarterly!W125:Z125)</f>
        <v>2</v>
      </c>
      <c r="J125" s="81">
        <f>SUM(SON_Quarterly!AA125:AD125)</f>
        <v>0</v>
      </c>
      <c r="K125" s="81">
        <f>SUM(SON_Quarterly!AE125:AH125)</f>
        <v>0</v>
      </c>
      <c r="L125" s="81">
        <f>SUM(SON_Quarterly!AI125:AL125)</f>
        <v>0</v>
      </c>
      <c r="M125" s="81">
        <f>SUM(SON_Quarterly!AQ125:AT125)</f>
        <v>0</v>
      </c>
      <c r="N125" s="81">
        <f>SUM(SON_Quarterly!AB125:AE125)</f>
        <v>0</v>
      </c>
      <c r="O125" s="81">
        <f>SUM(SON_Quarterly!AU125:AX125)</f>
        <v>0</v>
      </c>
      <c r="P125" s="81">
        <f>SUM(SON_Quarterly!AY125:BB125)</f>
        <v>0</v>
      </c>
      <c r="Q125" s="81">
        <f>SUM(SON_Quarterly!BC125:BF125)</f>
        <v>0</v>
      </c>
      <c r="R125" s="81">
        <f>SUM(SON_Quarterly!BG125:BJ125)</f>
        <v>0</v>
      </c>
    </row>
    <row r="126" spans="2:18" x14ac:dyDescent="0.45">
      <c r="B126" s="31" t="s">
        <v>156</v>
      </c>
      <c r="C126"/>
      <c r="D126" s="83">
        <v>0</v>
      </c>
      <c r="E126" s="83">
        <v>0</v>
      </c>
      <c r="F126" s="83">
        <v>2</v>
      </c>
      <c r="G126" s="83">
        <v>2</v>
      </c>
      <c r="H126" s="75">
        <f>SUM(SON_Quarterly!S126:V126)</f>
        <v>0</v>
      </c>
      <c r="I126" s="110">
        <f>SUM(SON_Quarterly!W126:Z126)</f>
        <v>0</v>
      </c>
      <c r="J126" s="81">
        <f>SUM(SON_Quarterly!AA126:AD126)</f>
        <v>0</v>
      </c>
      <c r="K126" s="81">
        <f>SUM(SON_Quarterly!AE126:AH126)</f>
        <v>0</v>
      </c>
      <c r="L126" s="81">
        <f>SUM(SON_Quarterly!AI126:AL126)</f>
        <v>0</v>
      </c>
      <c r="M126" s="81">
        <f>SUM(SON_Quarterly!AQ126:AT126)</f>
        <v>0</v>
      </c>
      <c r="N126" s="81">
        <f>SUM(SON_Quarterly!AB126:AE126)</f>
        <v>0</v>
      </c>
      <c r="O126" s="81">
        <f>SUM(SON_Quarterly!AU126:AX126)</f>
        <v>0</v>
      </c>
      <c r="P126" s="81">
        <f>SUM(SON_Quarterly!AY126:BB126)</f>
        <v>0</v>
      </c>
      <c r="Q126" s="81">
        <f>SUM(SON_Quarterly!BC126:BF126)</f>
        <v>0</v>
      </c>
      <c r="R126" s="81">
        <f>SUM(SON_Quarterly!BG126:BJ126)</f>
        <v>0</v>
      </c>
    </row>
    <row r="127" spans="2:18" x14ac:dyDescent="0.45">
      <c r="B127" s="31" t="s">
        <v>157</v>
      </c>
      <c r="C127"/>
      <c r="D127" s="83">
        <v>0</v>
      </c>
      <c r="E127" s="83">
        <v>0</v>
      </c>
      <c r="F127" s="83">
        <v>5</v>
      </c>
      <c r="G127" s="83">
        <v>4</v>
      </c>
      <c r="H127" s="75">
        <f>SUM(SON_Quarterly!S127:V127)</f>
        <v>0</v>
      </c>
      <c r="I127" s="110">
        <f>SUM(SON_Quarterly!W127:Z127)</f>
        <v>0</v>
      </c>
      <c r="J127" s="81">
        <f>SUM(SON_Quarterly!AA127:AD127)</f>
        <v>0</v>
      </c>
      <c r="K127" s="81">
        <f>SUM(SON_Quarterly!AE127:AH127)</f>
        <v>0</v>
      </c>
      <c r="L127" s="81">
        <f>SUM(SON_Quarterly!AI127:AL127)</f>
        <v>0</v>
      </c>
      <c r="M127" s="81">
        <f>SUM(SON_Quarterly!AQ127:AT127)</f>
        <v>0</v>
      </c>
      <c r="N127" s="81">
        <f>SUM(SON_Quarterly!AB127:AE127)</f>
        <v>0</v>
      </c>
      <c r="O127" s="81">
        <f>SUM(SON_Quarterly!AU127:AX127)</f>
        <v>0</v>
      </c>
      <c r="P127" s="81">
        <f>SUM(SON_Quarterly!AY127:BB127)</f>
        <v>0</v>
      </c>
      <c r="Q127" s="81">
        <f>SUM(SON_Quarterly!BC127:BF127)</f>
        <v>0</v>
      </c>
      <c r="R127" s="81">
        <f>SUM(SON_Quarterly!BG127:BJ127)</f>
        <v>0</v>
      </c>
    </row>
    <row r="128" spans="2:18" x14ac:dyDescent="0.45">
      <c r="B128" s="31" t="s">
        <v>158</v>
      </c>
      <c r="C128"/>
      <c r="D128" s="83">
        <v>0</v>
      </c>
      <c r="E128" s="83">
        <v>0</v>
      </c>
      <c r="F128" s="83">
        <v>0</v>
      </c>
      <c r="G128" s="83">
        <v>2</v>
      </c>
      <c r="H128" s="75">
        <f>SUM(SON_Quarterly!S128:V128)</f>
        <v>0</v>
      </c>
      <c r="I128" s="110">
        <f>SUM(SON_Quarterly!W128:Z128)</f>
        <v>2</v>
      </c>
      <c r="J128" s="81">
        <f>SUM(SON_Quarterly!AA128:AD128)</f>
        <v>0</v>
      </c>
      <c r="K128" s="81">
        <f>SUM(SON_Quarterly!AE128:AH128)</f>
        <v>0</v>
      </c>
      <c r="L128" s="81">
        <f>SUM(SON_Quarterly!AI128:AL128)</f>
        <v>0</v>
      </c>
      <c r="M128" s="81">
        <f>SUM(SON_Quarterly!AQ128:AT128)</f>
        <v>0</v>
      </c>
      <c r="N128" s="81">
        <f>SUM(SON_Quarterly!AB128:AE128)</f>
        <v>0</v>
      </c>
      <c r="O128" s="81">
        <f>SUM(SON_Quarterly!AU128:AX128)</f>
        <v>0</v>
      </c>
      <c r="P128" s="81">
        <f>SUM(SON_Quarterly!AY128:BB128)</f>
        <v>0</v>
      </c>
      <c r="Q128" s="81">
        <f>SUM(SON_Quarterly!BC128:BF128)</f>
        <v>0</v>
      </c>
      <c r="R128" s="81">
        <f>SUM(SON_Quarterly!BG128:BJ128)</f>
        <v>0</v>
      </c>
    </row>
    <row r="129" spans="2:18" x14ac:dyDescent="0.45">
      <c r="B129" s="31" t="s">
        <v>159</v>
      </c>
      <c r="C129"/>
      <c r="D129" s="83">
        <v>0</v>
      </c>
      <c r="E129" s="83">
        <v>0</v>
      </c>
      <c r="F129" s="83">
        <v>0</v>
      </c>
      <c r="G129" s="83">
        <v>4</v>
      </c>
      <c r="H129" s="75">
        <f>SUM(SON_Quarterly!S129:V129)</f>
        <v>0</v>
      </c>
      <c r="I129" s="110">
        <f>SUM(SON_Quarterly!W129:Z129)</f>
        <v>0</v>
      </c>
      <c r="J129" s="81">
        <f>SUM(SON_Quarterly!AA129:AD129)</f>
        <v>0</v>
      </c>
      <c r="K129" s="81">
        <f>SUM(SON_Quarterly!AE129:AH129)</f>
        <v>0</v>
      </c>
      <c r="L129" s="81">
        <f>SUM(SON_Quarterly!AI129:AL129)</f>
        <v>0</v>
      </c>
      <c r="M129" s="81">
        <f>SUM(SON_Quarterly!AQ129:AT129)</f>
        <v>0</v>
      </c>
      <c r="N129" s="81">
        <f>SUM(SON_Quarterly!AB129:AE129)</f>
        <v>0</v>
      </c>
      <c r="O129" s="81">
        <f>SUM(SON_Quarterly!AU129:AX129)</f>
        <v>0</v>
      </c>
      <c r="P129" s="81">
        <f>SUM(SON_Quarterly!AY129:BB129)</f>
        <v>0</v>
      </c>
      <c r="Q129" s="81">
        <f>SUM(SON_Quarterly!BC129:BF129)</f>
        <v>0</v>
      </c>
      <c r="R129" s="81">
        <f>SUM(SON_Quarterly!BG129:BJ129)</f>
        <v>0</v>
      </c>
    </row>
    <row r="130" spans="2:18" x14ac:dyDescent="0.45">
      <c r="B130" s="31" t="s">
        <v>160</v>
      </c>
      <c r="C130"/>
      <c r="D130" s="83">
        <v>0</v>
      </c>
      <c r="E130" s="83">
        <v>0</v>
      </c>
      <c r="F130" s="83">
        <v>2</v>
      </c>
      <c r="G130" s="83">
        <v>3</v>
      </c>
      <c r="H130" s="75">
        <f>SUM(SON_Quarterly!S130:V130)</f>
        <v>0</v>
      </c>
      <c r="I130" s="110">
        <f>SUM(SON_Quarterly!W130:Z130)</f>
        <v>0</v>
      </c>
      <c r="J130" s="81">
        <f>SUM(SON_Quarterly!AA130:AD130)</f>
        <v>0</v>
      </c>
      <c r="K130" s="81">
        <f>SUM(SON_Quarterly!AE130:AH130)</f>
        <v>0</v>
      </c>
      <c r="L130" s="81">
        <f>SUM(SON_Quarterly!AI130:AL130)</f>
        <v>0</v>
      </c>
      <c r="M130" s="81">
        <f>SUM(SON_Quarterly!AQ130:AT130)</f>
        <v>0</v>
      </c>
      <c r="N130" s="81">
        <f>SUM(SON_Quarterly!AB130:AE130)</f>
        <v>0</v>
      </c>
      <c r="O130" s="81">
        <f>SUM(SON_Quarterly!AU130:AX130)</f>
        <v>0</v>
      </c>
      <c r="P130" s="81">
        <f>SUM(SON_Quarterly!AY130:BB130)</f>
        <v>0</v>
      </c>
      <c r="Q130" s="81">
        <f>SUM(SON_Quarterly!BC130:BF130)</f>
        <v>0</v>
      </c>
      <c r="R130" s="81">
        <f>SUM(SON_Quarterly!BG130:BJ130)</f>
        <v>0</v>
      </c>
    </row>
    <row r="131" spans="2:18" x14ac:dyDescent="0.45">
      <c r="B131" s="31" t="s">
        <v>161</v>
      </c>
      <c r="C131"/>
      <c r="D131" s="83">
        <v>0</v>
      </c>
      <c r="E131" s="83">
        <v>0</v>
      </c>
      <c r="F131" s="83">
        <v>127</v>
      </c>
      <c r="G131" s="83">
        <v>193</v>
      </c>
      <c r="H131" s="75">
        <f>SUM(SON_Quarterly!S131:V131)</f>
        <v>40</v>
      </c>
      <c r="I131" s="110">
        <f>SUM(SON_Quarterly!W131:Z131)</f>
        <v>0</v>
      </c>
      <c r="J131" s="81">
        <f>SUM(SON_Quarterly!AA131:AD131)</f>
        <v>0</v>
      </c>
      <c r="K131" s="81">
        <f>SUM(SON_Quarterly!AE131:AH131)</f>
        <v>0</v>
      </c>
      <c r="L131" s="81">
        <f>SUM(SON_Quarterly!AI131:AL131)</f>
        <v>0</v>
      </c>
      <c r="M131" s="81">
        <f>SUM(SON_Quarterly!AQ131:AT131)</f>
        <v>0</v>
      </c>
      <c r="N131" s="81">
        <f>SUM(SON_Quarterly!AB131:AE131)</f>
        <v>0</v>
      </c>
      <c r="O131" s="81">
        <f>SUM(SON_Quarterly!AU131:AX131)</f>
        <v>0</v>
      </c>
      <c r="P131" s="81">
        <f>SUM(SON_Quarterly!AY131:BB131)</f>
        <v>0</v>
      </c>
      <c r="Q131" s="81">
        <f>SUM(SON_Quarterly!BC131:BF131)</f>
        <v>0</v>
      </c>
      <c r="R131" s="81">
        <f>SUM(SON_Quarterly!BG131:BJ131)</f>
        <v>0</v>
      </c>
    </row>
    <row r="132" spans="2:18" x14ac:dyDescent="0.45">
      <c r="B132" s="31" t="s">
        <v>162</v>
      </c>
      <c r="C132"/>
      <c r="D132" s="83">
        <v>0</v>
      </c>
      <c r="E132" s="83">
        <v>0</v>
      </c>
      <c r="F132" s="83">
        <v>4</v>
      </c>
      <c r="G132" s="83">
        <v>10</v>
      </c>
      <c r="H132" s="75">
        <f>SUM(SON_Quarterly!S132:V132)</f>
        <v>2</v>
      </c>
      <c r="I132" s="110">
        <f>SUM(SON_Quarterly!W132:Z132)</f>
        <v>0</v>
      </c>
      <c r="J132" s="81">
        <f>SUM(SON_Quarterly!AA132:AD132)</f>
        <v>0</v>
      </c>
      <c r="K132" s="81">
        <f>SUM(SON_Quarterly!AE132:AH132)</f>
        <v>0</v>
      </c>
      <c r="L132" s="81">
        <f>SUM(SON_Quarterly!AI132:AL132)</f>
        <v>0</v>
      </c>
      <c r="M132" s="81">
        <f>SUM(SON_Quarterly!AQ132:AT132)</f>
        <v>0</v>
      </c>
      <c r="N132" s="81">
        <f>SUM(SON_Quarterly!AB132:AE132)</f>
        <v>0</v>
      </c>
      <c r="O132" s="81">
        <f>SUM(SON_Quarterly!AU132:AX132)</f>
        <v>0</v>
      </c>
      <c r="P132" s="81">
        <f>SUM(SON_Quarterly!AY132:BB132)</f>
        <v>0</v>
      </c>
      <c r="Q132" s="81">
        <f>SUM(SON_Quarterly!BC132:BF132)</f>
        <v>0</v>
      </c>
      <c r="R132" s="81">
        <f>SUM(SON_Quarterly!BG132:BJ132)</f>
        <v>0</v>
      </c>
    </row>
    <row r="133" spans="2:18" x14ac:dyDescent="0.45">
      <c r="B133" s="31" t="s">
        <v>163</v>
      </c>
      <c r="C133"/>
      <c r="D133" s="83">
        <v>0</v>
      </c>
      <c r="E133" s="83">
        <v>0</v>
      </c>
      <c r="F133" s="83">
        <v>16</v>
      </c>
      <c r="G133" s="83">
        <v>12</v>
      </c>
      <c r="H133" s="75">
        <f>SUM(SON_Quarterly!S133:V133)</f>
        <v>5</v>
      </c>
      <c r="I133" s="110">
        <f>SUM(SON_Quarterly!W133:Z133)</f>
        <v>0</v>
      </c>
      <c r="J133" s="81">
        <f>SUM(SON_Quarterly!AA133:AD133)</f>
        <v>0</v>
      </c>
      <c r="K133" s="81">
        <f>SUM(SON_Quarterly!AE133:AH133)</f>
        <v>0</v>
      </c>
      <c r="L133" s="81">
        <f>SUM(SON_Quarterly!AI133:AL133)</f>
        <v>0</v>
      </c>
      <c r="M133" s="81">
        <f>SUM(SON_Quarterly!AQ133:AT133)</f>
        <v>0</v>
      </c>
      <c r="N133" s="81">
        <f>SUM(SON_Quarterly!AB133:AE133)</f>
        <v>0</v>
      </c>
      <c r="O133" s="81">
        <f>SUM(SON_Quarterly!AU133:AX133)</f>
        <v>0</v>
      </c>
      <c r="P133" s="81">
        <f>SUM(SON_Quarterly!AY133:BB133)</f>
        <v>0</v>
      </c>
      <c r="Q133" s="81">
        <f>SUM(SON_Quarterly!BC133:BF133)</f>
        <v>0</v>
      </c>
      <c r="R133" s="81">
        <f>SUM(SON_Quarterly!BG133:BJ133)</f>
        <v>0</v>
      </c>
    </row>
    <row r="134" spans="2:18" x14ac:dyDescent="0.45">
      <c r="B134" s="31" t="s">
        <v>164</v>
      </c>
      <c r="C134"/>
      <c r="D134" s="83">
        <v>0</v>
      </c>
      <c r="E134" s="83">
        <v>0</v>
      </c>
      <c r="F134" s="83">
        <v>4</v>
      </c>
      <c r="G134" s="83">
        <v>20</v>
      </c>
      <c r="H134" s="75">
        <f>SUM(SON_Quarterly!S134:V134)</f>
        <v>0</v>
      </c>
      <c r="I134" s="110">
        <f>SUM(SON_Quarterly!W134:Z134)</f>
        <v>0</v>
      </c>
      <c r="J134" s="81">
        <f>SUM(SON_Quarterly!AA134:AD134)</f>
        <v>0</v>
      </c>
      <c r="K134" s="81">
        <f>SUM(SON_Quarterly!AE134:AH134)</f>
        <v>0</v>
      </c>
      <c r="L134" s="81">
        <f>SUM(SON_Quarterly!AI134:AL134)</f>
        <v>0</v>
      </c>
      <c r="M134" s="81">
        <f>SUM(SON_Quarterly!AQ134:AT134)</f>
        <v>0</v>
      </c>
      <c r="N134" s="81">
        <f>SUM(SON_Quarterly!AB134:AE134)</f>
        <v>0</v>
      </c>
      <c r="O134" s="81">
        <f>SUM(SON_Quarterly!AU134:AX134)</f>
        <v>0</v>
      </c>
      <c r="P134" s="81">
        <f>SUM(SON_Quarterly!AY134:BB134)</f>
        <v>0</v>
      </c>
      <c r="Q134" s="81">
        <f>SUM(SON_Quarterly!BC134:BF134)</f>
        <v>0</v>
      </c>
      <c r="R134" s="81">
        <f>SUM(SON_Quarterly!BG134:BJ134)</f>
        <v>0</v>
      </c>
    </row>
    <row r="135" spans="2:18" x14ac:dyDescent="0.45">
      <c r="B135" s="31"/>
      <c r="C135"/>
      <c r="D135" s="83"/>
      <c r="E135" s="83"/>
      <c r="F135" s="83"/>
      <c r="G135" s="83"/>
      <c r="I135" s="108"/>
    </row>
    <row r="136" spans="2:18" s="7" customFormat="1" x14ac:dyDescent="0.45">
      <c r="B136" s="26" t="s">
        <v>86</v>
      </c>
      <c r="C136" s="70"/>
      <c r="D136" s="82">
        <f>D137+D146+D153+D157</f>
        <v>0</v>
      </c>
      <c r="E136" s="82">
        <f t="shared" ref="E136:H136" si="78">E137+E146+E153+E157</f>
        <v>0</v>
      </c>
      <c r="F136" s="82">
        <f t="shared" si="78"/>
        <v>4159</v>
      </c>
      <c r="G136" s="82">
        <f t="shared" si="78"/>
        <v>3066</v>
      </c>
      <c r="H136" s="137">
        <f t="shared" si="78"/>
        <v>771</v>
      </c>
      <c r="I136" s="112">
        <f t="shared" ref="I136:J136" si="79">I137+I146+I153+I157</f>
        <v>64</v>
      </c>
      <c r="J136" s="137">
        <f t="shared" si="79"/>
        <v>0</v>
      </c>
      <c r="K136" s="137">
        <f t="shared" ref="K136:Q136" si="80">K137+K146+K153+K157</f>
        <v>0</v>
      </c>
      <c r="L136" s="137">
        <f t="shared" si="80"/>
        <v>0</v>
      </c>
      <c r="M136" s="137">
        <f t="shared" si="80"/>
        <v>0</v>
      </c>
      <c r="N136" s="137">
        <f t="shared" si="80"/>
        <v>0</v>
      </c>
      <c r="O136" s="137">
        <f t="shared" si="80"/>
        <v>0</v>
      </c>
      <c r="P136" s="137">
        <f t="shared" si="80"/>
        <v>0</v>
      </c>
      <c r="Q136" s="137">
        <f t="shared" si="80"/>
        <v>0</v>
      </c>
      <c r="R136" s="137">
        <f t="shared" ref="R136" si="81">R137+R146+R153+R157</f>
        <v>0</v>
      </c>
    </row>
    <row r="137" spans="2:18" s="7" customFormat="1" x14ac:dyDescent="0.45">
      <c r="B137" s="72" t="s">
        <v>102</v>
      </c>
      <c r="C137" s="70"/>
      <c r="D137" s="82">
        <f>SUM(D138:D144)</f>
        <v>0</v>
      </c>
      <c r="E137" s="82">
        <f t="shared" ref="E137:H137" si="82">SUM(E138:E144)</f>
        <v>0</v>
      </c>
      <c r="F137" s="82">
        <f t="shared" si="82"/>
        <v>23</v>
      </c>
      <c r="G137" s="82">
        <f t="shared" si="82"/>
        <v>34</v>
      </c>
      <c r="H137" s="137">
        <f t="shared" si="82"/>
        <v>11</v>
      </c>
      <c r="I137" s="112">
        <f t="shared" ref="I137:J137" si="83">SUM(I138:I144)</f>
        <v>0</v>
      </c>
      <c r="J137" s="137">
        <f t="shared" si="83"/>
        <v>0</v>
      </c>
      <c r="K137" s="137">
        <f t="shared" ref="K137:Q137" si="84">SUM(K138:K144)</f>
        <v>0</v>
      </c>
      <c r="L137" s="137">
        <f t="shared" si="84"/>
        <v>0</v>
      </c>
      <c r="M137" s="137">
        <f t="shared" si="84"/>
        <v>0</v>
      </c>
      <c r="N137" s="137">
        <f t="shared" si="84"/>
        <v>0</v>
      </c>
      <c r="O137" s="137">
        <f>SUM(O138:O144)</f>
        <v>0</v>
      </c>
      <c r="P137" s="137">
        <f t="shared" si="84"/>
        <v>0</v>
      </c>
      <c r="Q137" s="137">
        <f t="shared" si="84"/>
        <v>0</v>
      </c>
      <c r="R137" s="137">
        <f t="shared" ref="R137" si="85">SUM(R138:R144)</f>
        <v>0</v>
      </c>
    </row>
    <row r="138" spans="2:18" x14ac:dyDescent="0.45">
      <c r="B138" s="31" t="s">
        <v>167</v>
      </c>
      <c r="C138"/>
      <c r="D138" s="83">
        <v>0</v>
      </c>
      <c r="E138" s="83">
        <v>0</v>
      </c>
      <c r="F138" s="83">
        <v>0</v>
      </c>
      <c r="G138" s="83">
        <v>1</v>
      </c>
      <c r="H138" s="75">
        <f>SUM(SON_Quarterly!S138:V138)</f>
        <v>0</v>
      </c>
      <c r="I138" s="110">
        <f>SUM(SON_Quarterly!W138:Z138)</f>
        <v>0</v>
      </c>
      <c r="J138" s="81">
        <f>SUM(SON_Quarterly!AA138:AD138)</f>
        <v>0</v>
      </c>
      <c r="K138" s="81">
        <f>SUM(SON_Quarterly!AE138:AH138)</f>
        <v>0</v>
      </c>
      <c r="L138" s="81">
        <f>SUM(SON_Quarterly!AI138:AL138)</f>
        <v>0</v>
      </c>
      <c r="M138" s="81">
        <f>SUM(SON_Quarterly!AQ138:AT138)</f>
        <v>0</v>
      </c>
      <c r="N138" s="81">
        <f>SUM(SON_Quarterly!AB138:AE138)</f>
        <v>0</v>
      </c>
      <c r="O138" s="81">
        <f>SUM(SON_Quarterly!AU138:AX138)</f>
        <v>0</v>
      </c>
      <c r="P138" s="81">
        <f>SUM(SON_Quarterly!AY138:BB138)</f>
        <v>0</v>
      </c>
      <c r="Q138" s="81">
        <f>SUM(SON_Quarterly!BC138:BF138)</f>
        <v>0</v>
      </c>
      <c r="R138" s="81">
        <f>SUM(SON_Quarterly!BG138:BJ138)</f>
        <v>0</v>
      </c>
    </row>
    <row r="139" spans="2:18" x14ac:dyDescent="0.45">
      <c r="B139" s="31" t="s">
        <v>168</v>
      </c>
      <c r="C139"/>
      <c r="D139" s="83">
        <v>0</v>
      </c>
      <c r="E139" s="83">
        <v>0</v>
      </c>
      <c r="F139" s="83">
        <v>6</v>
      </c>
      <c r="G139" s="83">
        <v>1</v>
      </c>
      <c r="H139" s="75">
        <f>SUM(SON_Quarterly!S139:V139)</f>
        <v>0</v>
      </c>
      <c r="I139" s="110">
        <f>SUM(SON_Quarterly!W139:Z139)</f>
        <v>0</v>
      </c>
      <c r="J139" s="81">
        <f>SUM(SON_Quarterly!AA139:AD139)</f>
        <v>0</v>
      </c>
      <c r="K139" s="81">
        <f>SUM(SON_Quarterly!AE139:AH139)</f>
        <v>0</v>
      </c>
      <c r="L139" s="81">
        <f>SUM(SON_Quarterly!AI139:AL139)</f>
        <v>0</v>
      </c>
      <c r="M139" s="81">
        <f>SUM(SON_Quarterly!AQ139:AT139)</f>
        <v>0</v>
      </c>
      <c r="N139" s="81">
        <f>SUM(SON_Quarterly!AB139:AE139)</f>
        <v>0</v>
      </c>
      <c r="O139" s="81">
        <f>SUM(SON_Quarterly!AU139:AX139)</f>
        <v>0</v>
      </c>
      <c r="P139" s="81">
        <f>SUM(SON_Quarterly!AY139:BB139)</f>
        <v>0</v>
      </c>
      <c r="Q139" s="81">
        <f>SUM(SON_Quarterly!BC139:BF139)</f>
        <v>0</v>
      </c>
      <c r="R139" s="81">
        <f>SUM(SON_Quarterly!BG139:BJ139)</f>
        <v>0</v>
      </c>
    </row>
    <row r="140" spans="2:18" x14ac:dyDescent="0.45">
      <c r="B140" s="31" t="s">
        <v>169</v>
      </c>
      <c r="C140"/>
      <c r="D140" s="83">
        <v>0</v>
      </c>
      <c r="E140" s="83">
        <v>0</v>
      </c>
      <c r="F140" s="83">
        <v>0</v>
      </c>
      <c r="G140" s="83">
        <v>2</v>
      </c>
      <c r="H140" s="75">
        <f>SUM(SON_Quarterly!S140:V140)</f>
        <v>2</v>
      </c>
      <c r="I140" s="110">
        <f>SUM(SON_Quarterly!W140:Z140)</f>
        <v>0</v>
      </c>
      <c r="J140" s="81">
        <f>SUM(SON_Quarterly!AA140:AD140)</f>
        <v>0</v>
      </c>
      <c r="K140" s="81">
        <f>SUM(SON_Quarterly!AE140:AH140)</f>
        <v>0</v>
      </c>
      <c r="L140" s="81">
        <f>SUM(SON_Quarterly!AI140:AL140)</f>
        <v>0</v>
      </c>
      <c r="M140" s="81">
        <f>SUM(SON_Quarterly!AQ140:AT140)</f>
        <v>0</v>
      </c>
      <c r="N140" s="81">
        <f>SUM(SON_Quarterly!AB140:AE140)</f>
        <v>0</v>
      </c>
      <c r="O140" s="81">
        <f>SUM(SON_Quarterly!AU140:AX140)</f>
        <v>0</v>
      </c>
      <c r="P140" s="81">
        <f>SUM(SON_Quarterly!AY140:BB140)</f>
        <v>0</v>
      </c>
      <c r="Q140" s="81">
        <f>SUM(SON_Quarterly!BC140:BF140)</f>
        <v>0</v>
      </c>
      <c r="R140" s="81">
        <f>SUM(SON_Quarterly!BG140:BJ140)</f>
        <v>0</v>
      </c>
    </row>
    <row r="141" spans="2:18" x14ac:dyDescent="0.45">
      <c r="B141" s="31" t="s">
        <v>170</v>
      </c>
      <c r="C141"/>
      <c r="D141" s="83">
        <v>0</v>
      </c>
      <c r="E141" s="83">
        <v>0</v>
      </c>
      <c r="F141" s="83">
        <v>0</v>
      </c>
      <c r="G141" s="83">
        <v>1</v>
      </c>
      <c r="H141" s="75">
        <f>SUM(SON_Quarterly!S141:V141)</f>
        <v>0</v>
      </c>
      <c r="I141" s="110">
        <f>SUM(SON_Quarterly!W141:Z141)</f>
        <v>0</v>
      </c>
      <c r="J141" s="81">
        <f>SUM(SON_Quarterly!AA141:AD141)</f>
        <v>0</v>
      </c>
      <c r="K141" s="81">
        <f>SUM(SON_Quarterly!AE141:AH141)</f>
        <v>0</v>
      </c>
      <c r="L141" s="81">
        <f>SUM(SON_Quarterly!AI141:AL141)</f>
        <v>0</v>
      </c>
      <c r="M141" s="81">
        <f>SUM(SON_Quarterly!AQ141:AT141)</f>
        <v>0</v>
      </c>
      <c r="N141" s="81">
        <f>SUM(SON_Quarterly!AB141:AE141)</f>
        <v>0</v>
      </c>
      <c r="O141" s="81">
        <f>SUM(SON_Quarterly!AU141:AX141)</f>
        <v>0</v>
      </c>
      <c r="P141" s="81">
        <f>SUM(SON_Quarterly!AY141:BB141)</f>
        <v>0</v>
      </c>
      <c r="Q141" s="81">
        <f>SUM(SON_Quarterly!BC141:BF141)</f>
        <v>0</v>
      </c>
      <c r="R141" s="81">
        <f>SUM(SON_Quarterly!BG141:BJ141)</f>
        <v>0</v>
      </c>
    </row>
    <row r="142" spans="2:18" x14ac:dyDescent="0.45">
      <c r="B142" s="31" t="s">
        <v>171</v>
      </c>
      <c r="C142"/>
      <c r="D142" s="83">
        <v>0</v>
      </c>
      <c r="E142" s="83">
        <v>0</v>
      </c>
      <c r="F142" s="83">
        <v>10</v>
      </c>
      <c r="G142" s="83">
        <v>23</v>
      </c>
      <c r="H142" s="75">
        <f>SUM(SON_Quarterly!S142:V142)</f>
        <v>9</v>
      </c>
      <c r="I142" s="110">
        <f>SUM(SON_Quarterly!W142:Z142)</f>
        <v>0</v>
      </c>
      <c r="J142" s="81">
        <f>SUM(SON_Quarterly!AA142:AD142)</f>
        <v>0</v>
      </c>
      <c r="K142" s="81">
        <f>SUM(SON_Quarterly!AE142:AH142)</f>
        <v>0</v>
      </c>
      <c r="L142" s="81">
        <f>SUM(SON_Quarterly!AI142:AL142)</f>
        <v>0</v>
      </c>
      <c r="M142" s="81">
        <f>SUM(SON_Quarterly!AQ142:AT142)</f>
        <v>0</v>
      </c>
      <c r="N142" s="81">
        <f>SUM(SON_Quarterly!AB142:AE142)</f>
        <v>0</v>
      </c>
      <c r="O142" s="81">
        <f>SUM(SON_Quarterly!AU142:AX142)</f>
        <v>0</v>
      </c>
      <c r="P142" s="81">
        <f>SUM(SON_Quarterly!AY142:BB142)</f>
        <v>0</v>
      </c>
      <c r="Q142" s="81">
        <f>SUM(SON_Quarterly!BC142:BF142)</f>
        <v>0</v>
      </c>
      <c r="R142" s="81">
        <f>SUM(SON_Quarterly!BG142:BJ142)</f>
        <v>0</v>
      </c>
    </row>
    <row r="143" spans="2:18" x14ac:dyDescent="0.45">
      <c r="B143" s="31" t="s">
        <v>172</v>
      </c>
      <c r="C143"/>
      <c r="D143" s="83">
        <v>0</v>
      </c>
      <c r="E143" s="83">
        <v>0</v>
      </c>
      <c r="F143" s="83">
        <v>7</v>
      </c>
      <c r="G143" s="83">
        <v>3</v>
      </c>
      <c r="H143" s="75">
        <f>SUM(SON_Quarterly!S143:V143)</f>
        <v>0</v>
      </c>
      <c r="I143" s="110">
        <f>SUM(SON_Quarterly!W143:Z143)</f>
        <v>0</v>
      </c>
      <c r="J143" s="81">
        <f>SUM(SON_Quarterly!AA143:AD143)</f>
        <v>0</v>
      </c>
      <c r="K143" s="81">
        <f>SUM(SON_Quarterly!AE143:AH143)</f>
        <v>0</v>
      </c>
      <c r="L143" s="81">
        <f>SUM(SON_Quarterly!AI143:AL143)</f>
        <v>0</v>
      </c>
      <c r="M143" s="81">
        <f>SUM(SON_Quarterly!AQ143:AT143)</f>
        <v>0</v>
      </c>
      <c r="N143" s="81">
        <f>SUM(SON_Quarterly!AB143:AE143)</f>
        <v>0</v>
      </c>
      <c r="O143" s="81">
        <f>SUM(SON_Quarterly!AU143:AX143)</f>
        <v>0</v>
      </c>
      <c r="P143" s="81">
        <f>SUM(SON_Quarterly!AY143:BB143)</f>
        <v>0</v>
      </c>
      <c r="Q143" s="81">
        <f>SUM(SON_Quarterly!BC143:BF143)</f>
        <v>0</v>
      </c>
      <c r="R143" s="81">
        <f>SUM(SON_Quarterly!BG143:BJ143)</f>
        <v>0</v>
      </c>
    </row>
    <row r="144" spans="2:18" x14ac:dyDescent="0.45">
      <c r="B144" s="31" t="s">
        <v>173</v>
      </c>
      <c r="C144"/>
      <c r="D144" s="83">
        <v>0</v>
      </c>
      <c r="E144" s="83">
        <v>0</v>
      </c>
      <c r="F144" s="83">
        <v>0</v>
      </c>
      <c r="G144" s="83">
        <v>3</v>
      </c>
      <c r="H144" s="75">
        <f>SUM(SON_Quarterly!S144:V144)</f>
        <v>0</v>
      </c>
      <c r="I144" s="110">
        <f>SUM(SON_Quarterly!W144:Z144)</f>
        <v>0</v>
      </c>
      <c r="J144" s="81">
        <f>SUM(SON_Quarterly!AA144:AD144)</f>
        <v>0</v>
      </c>
      <c r="K144" s="81">
        <f>SUM(SON_Quarterly!AE144:AH144)</f>
        <v>0</v>
      </c>
      <c r="L144" s="81">
        <f>SUM(SON_Quarterly!AI144:AL144)</f>
        <v>0</v>
      </c>
      <c r="M144" s="81">
        <f>SUM(SON_Quarterly!AQ144:AT144)</f>
        <v>0</v>
      </c>
      <c r="N144" s="81">
        <f>SUM(SON_Quarterly!AB144:AE144)</f>
        <v>0</v>
      </c>
      <c r="O144" s="81">
        <f>SUM(SON_Quarterly!AU144:AX144)</f>
        <v>0</v>
      </c>
      <c r="P144" s="81">
        <f>SUM(SON_Quarterly!AY144:BB144)</f>
        <v>0</v>
      </c>
      <c r="Q144" s="81">
        <f>SUM(SON_Quarterly!BC144:BF144)</f>
        <v>0</v>
      </c>
      <c r="R144" s="81">
        <f>SUM(SON_Quarterly!BG144:BJ144)</f>
        <v>0</v>
      </c>
    </row>
    <row r="145" spans="2:18" x14ac:dyDescent="0.45">
      <c r="B145" s="31"/>
      <c r="C145"/>
      <c r="D145" s="83"/>
      <c r="E145" s="83"/>
      <c r="F145" s="83"/>
      <c r="G145" s="83"/>
      <c r="I145" s="108"/>
    </row>
    <row r="146" spans="2:18" s="7" customFormat="1" x14ac:dyDescent="0.45">
      <c r="B146" s="72" t="s">
        <v>107</v>
      </c>
      <c r="C146" s="70"/>
      <c r="D146" s="82">
        <f>SUM(D147:D151)</f>
        <v>0</v>
      </c>
      <c r="E146" s="82">
        <f t="shared" ref="E146:H146" si="86">SUM(E147:E151)</f>
        <v>0</v>
      </c>
      <c r="F146" s="82">
        <f t="shared" si="86"/>
        <v>27</v>
      </c>
      <c r="G146" s="82">
        <f t="shared" si="86"/>
        <v>28</v>
      </c>
      <c r="H146" s="137">
        <f t="shared" si="86"/>
        <v>11</v>
      </c>
      <c r="I146" s="112">
        <f t="shared" ref="I146:J146" si="87">SUM(I147:I151)</f>
        <v>0</v>
      </c>
      <c r="J146" s="137">
        <f t="shared" si="87"/>
        <v>0</v>
      </c>
      <c r="K146" s="137">
        <f t="shared" ref="K146:Q146" si="88">SUM(K147:K151)</f>
        <v>0</v>
      </c>
      <c r="L146" s="137">
        <f t="shared" si="88"/>
        <v>0</v>
      </c>
      <c r="M146" s="137">
        <f t="shared" si="88"/>
        <v>0</v>
      </c>
      <c r="N146" s="137">
        <f t="shared" si="88"/>
        <v>0</v>
      </c>
      <c r="O146" s="137">
        <f>SUM(O147:O151)</f>
        <v>0</v>
      </c>
      <c r="P146" s="137">
        <f t="shared" si="88"/>
        <v>0</v>
      </c>
      <c r="Q146" s="137">
        <f t="shared" si="88"/>
        <v>0</v>
      </c>
      <c r="R146" s="137">
        <f t="shared" ref="R146" si="89">SUM(R147:R151)</f>
        <v>0</v>
      </c>
    </row>
    <row r="147" spans="2:18" x14ac:dyDescent="0.45">
      <c r="B147" s="31" t="s">
        <v>174</v>
      </c>
      <c r="C147"/>
      <c r="D147" s="83">
        <v>0</v>
      </c>
      <c r="E147" s="83">
        <v>0</v>
      </c>
      <c r="F147" s="83">
        <v>0</v>
      </c>
      <c r="G147" s="83">
        <v>2</v>
      </c>
      <c r="H147" s="75">
        <f>SUM(SON_Quarterly!S147:V147)</f>
        <v>2</v>
      </c>
      <c r="I147" s="108">
        <f>SUM(SON_Quarterly!T147:W147)</f>
        <v>0</v>
      </c>
      <c r="J147" s="81">
        <f>SUM(SON_Quarterly!AA147:AD147)</f>
        <v>0</v>
      </c>
      <c r="K147" s="81">
        <f>SUM(SON_Quarterly!AE147:AH147)</f>
        <v>0</v>
      </c>
      <c r="L147" s="81">
        <f>SUM(SON_Quarterly!AI147:AL147)</f>
        <v>0</v>
      </c>
      <c r="M147" s="81">
        <f>SUM(SON_Quarterly!AQ147:AT147)</f>
        <v>0</v>
      </c>
      <c r="N147" s="81">
        <f>SUM(SON_Quarterly!AB147:AE147)</f>
        <v>0</v>
      </c>
      <c r="O147" s="81">
        <f>SUM(SON_Quarterly!AU147:AX147)</f>
        <v>0</v>
      </c>
      <c r="P147" s="81">
        <f>SUM(SON_Quarterly!AY147:BB147)</f>
        <v>0</v>
      </c>
      <c r="Q147" s="81">
        <f>SUM(SON_Quarterly!BC147:BF147)</f>
        <v>0</v>
      </c>
      <c r="R147" s="81">
        <f>SUM(SON_Quarterly!BG147:BJ147)</f>
        <v>0</v>
      </c>
    </row>
    <row r="148" spans="2:18" x14ac:dyDescent="0.45">
      <c r="B148" s="31" t="s">
        <v>273</v>
      </c>
      <c r="C148"/>
      <c r="D148" s="83">
        <v>0</v>
      </c>
      <c r="E148" s="83">
        <v>0</v>
      </c>
      <c r="F148" s="83">
        <v>2</v>
      </c>
      <c r="G148" s="83">
        <v>0</v>
      </c>
      <c r="H148" s="75">
        <f>SUM(SON_Quarterly!S148:V148)</f>
        <v>0</v>
      </c>
      <c r="I148" s="110">
        <f>SUM(SON_Quarterly!W148:Z148)</f>
        <v>0</v>
      </c>
      <c r="J148" s="81">
        <f>SUM(SON_Quarterly!AA148:AD148)</f>
        <v>0</v>
      </c>
      <c r="K148" s="81">
        <f>SUM(SON_Quarterly!AE148:AH148)</f>
        <v>0</v>
      </c>
      <c r="L148" s="81">
        <f>SUM(SON_Quarterly!AI148:AL148)</f>
        <v>0</v>
      </c>
      <c r="M148" s="81">
        <f>SUM(SON_Quarterly!AQ148:AT148)</f>
        <v>0</v>
      </c>
      <c r="N148" s="81">
        <f>SUM(SON_Quarterly!AB148:AE148)</f>
        <v>0</v>
      </c>
      <c r="O148" s="81">
        <f>SUM(SON_Quarterly!AU148:AX148)</f>
        <v>0</v>
      </c>
      <c r="P148" s="81">
        <f>SUM(SON_Quarterly!AY148:BB148)</f>
        <v>0</v>
      </c>
      <c r="Q148" s="81">
        <f>SUM(SON_Quarterly!BC148:BF148)</f>
        <v>0</v>
      </c>
      <c r="R148" s="81">
        <f>SUM(SON_Quarterly!BG148:BJ148)</f>
        <v>0</v>
      </c>
    </row>
    <row r="149" spans="2:18" x14ac:dyDescent="0.45">
      <c r="B149" s="31" t="s">
        <v>175</v>
      </c>
      <c r="C149"/>
      <c r="D149" s="83">
        <v>0</v>
      </c>
      <c r="E149" s="83">
        <v>0</v>
      </c>
      <c r="F149" s="83">
        <v>1</v>
      </c>
      <c r="G149" s="83">
        <v>1</v>
      </c>
      <c r="H149" s="75">
        <f>SUM(SON_Quarterly!S149:V149)</f>
        <v>0</v>
      </c>
      <c r="I149" s="110">
        <f>SUM(SON_Quarterly!W149:Z149)</f>
        <v>0</v>
      </c>
      <c r="J149" s="81">
        <f>SUM(SON_Quarterly!AA149:AD149)</f>
        <v>0</v>
      </c>
      <c r="K149" s="81">
        <f>SUM(SON_Quarterly!AE149:AH149)</f>
        <v>0</v>
      </c>
      <c r="L149" s="81">
        <f>SUM(SON_Quarterly!AI149:AL149)</f>
        <v>0</v>
      </c>
      <c r="M149" s="81">
        <f>SUM(SON_Quarterly!AQ149:AT149)</f>
        <v>0</v>
      </c>
      <c r="N149" s="81">
        <f>SUM(SON_Quarterly!AB149:AE149)</f>
        <v>0</v>
      </c>
      <c r="O149" s="81">
        <f>SUM(SON_Quarterly!AU149:AX149)</f>
        <v>0</v>
      </c>
      <c r="P149" s="81">
        <f>SUM(SON_Quarterly!AY149:BB149)</f>
        <v>0</v>
      </c>
      <c r="Q149" s="81">
        <f>SUM(SON_Quarterly!BC149:BF149)</f>
        <v>0</v>
      </c>
      <c r="R149" s="81">
        <f>SUM(SON_Quarterly!BG149:BJ149)</f>
        <v>0</v>
      </c>
    </row>
    <row r="150" spans="2:18" x14ac:dyDescent="0.45">
      <c r="B150" s="31" t="s">
        <v>176</v>
      </c>
      <c r="C150"/>
      <c r="D150" s="83">
        <v>0</v>
      </c>
      <c r="E150" s="83">
        <v>0</v>
      </c>
      <c r="F150" s="83">
        <v>7</v>
      </c>
      <c r="G150" s="83">
        <v>12</v>
      </c>
      <c r="H150" s="75">
        <f>SUM(SON_Quarterly!S150:V150)</f>
        <v>0</v>
      </c>
      <c r="I150" s="110">
        <f>SUM(SON_Quarterly!W150:Z150)</f>
        <v>0</v>
      </c>
      <c r="J150" s="81">
        <f>SUM(SON_Quarterly!AA150:AD150)</f>
        <v>0</v>
      </c>
      <c r="K150" s="81">
        <f>SUM(SON_Quarterly!AE150:AH150)</f>
        <v>0</v>
      </c>
      <c r="L150" s="81">
        <f>SUM(SON_Quarterly!AI150:AL150)</f>
        <v>0</v>
      </c>
      <c r="M150" s="81">
        <f>SUM(SON_Quarterly!AQ150:AT150)</f>
        <v>0</v>
      </c>
      <c r="N150" s="81">
        <f>SUM(SON_Quarterly!AB150:AE150)</f>
        <v>0</v>
      </c>
      <c r="O150" s="81">
        <f>SUM(SON_Quarterly!AU150:AX150)</f>
        <v>0</v>
      </c>
      <c r="P150" s="81">
        <f>SUM(SON_Quarterly!AY150:BB150)</f>
        <v>0</v>
      </c>
      <c r="Q150" s="81">
        <f>SUM(SON_Quarterly!BC150:BF150)</f>
        <v>0</v>
      </c>
      <c r="R150" s="81">
        <f>SUM(SON_Quarterly!BG150:BJ150)</f>
        <v>0</v>
      </c>
    </row>
    <row r="151" spans="2:18" x14ac:dyDescent="0.45">
      <c r="B151" s="31" t="s">
        <v>177</v>
      </c>
      <c r="C151"/>
      <c r="D151" s="83">
        <v>0</v>
      </c>
      <c r="E151" s="83">
        <v>0</v>
      </c>
      <c r="F151" s="83">
        <v>17</v>
      </c>
      <c r="G151" s="83">
        <v>13</v>
      </c>
      <c r="H151" s="75">
        <f>SUM(SON_Quarterly!S151:V151)</f>
        <v>9</v>
      </c>
      <c r="I151" s="110">
        <f>SUM(SON_Quarterly!W151:Z151)</f>
        <v>0</v>
      </c>
      <c r="J151" s="81">
        <f>SUM(SON_Quarterly!AA151:AD151)</f>
        <v>0</v>
      </c>
      <c r="K151" s="81">
        <f>SUM(SON_Quarterly!AE151:AH151)</f>
        <v>0</v>
      </c>
      <c r="L151" s="81">
        <f>SUM(SON_Quarterly!AI151:AL151)</f>
        <v>0</v>
      </c>
      <c r="M151" s="81">
        <f>SUM(SON_Quarterly!AQ151:AT151)</f>
        <v>0</v>
      </c>
      <c r="N151" s="81">
        <f>SUM(SON_Quarterly!AB151:AE151)</f>
        <v>0</v>
      </c>
      <c r="O151" s="81">
        <f>SUM(SON_Quarterly!AU151:AX151)</f>
        <v>0</v>
      </c>
      <c r="P151" s="81">
        <f>SUM(SON_Quarterly!AY151:BB151)</f>
        <v>0</v>
      </c>
      <c r="Q151" s="81">
        <f>SUM(SON_Quarterly!BC151:BF151)</f>
        <v>0</v>
      </c>
      <c r="R151" s="81">
        <f>SUM(SON_Quarterly!BG151:BJ151)</f>
        <v>0</v>
      </c>
    </row>
    <row r="152" spans="2:18" x14ac:dyDescent="0.45">
      <c r="B152" s="31"/>
      <c r="C152"/>
      <c r="D152" s="83"/>
      <c r="E152" s="83"/>
      <c r="F152" s="83"/>
      <c r="G152" s="83"/>
      <c r="I152" s="108"/>
    </row>
    <row r="153" spans="2:18" s="7" customFormat="1" x14ac:dyDescent="0.45">
      <c r="B153" s="72" t="s">
        <v>130</v>
      </c>
      <c r="C153" s="70"/>
      <c r="D153" s="82">
        <f>SUM(D154:D155)</f>
        <v>0</v>
      </c>
      <c r="E153" s="82">
        <f t="shared" ref="E153:H153" si="90">SUM(E154:E155)</f>
        <v>0</v>
      </c>
      <c r="F153" s="82">
        <f t="shared" si="90"/>
        <v>4049</v>
      </c>
      <c r="G153" s="82">
        <f t="shared" si="90"/>
        <v>2958</v>
      </c>
      <c r="H153" s="137">
        <f t="shared" si="90"/>
        <v>738</v>
      </c>
      <c r="I153" s="112">
        <f t="shared" ref="I153:J153" si="91">SUM(I154:I155)</f>
        <v>59</v>
      </c>
      <c r="J153" s="137">
        <f t="shared" si="91"/>
        <v>0</v>
      </c>
      <c r="K153" s="137">
        <f t="shared" ref="K153:Q153" si="92">SUM(K154:K155)</f>
        <v>0</v>
      </c>
      <c r="L153" s="137">
        <f t="shared" si="92"/>
        <v>0</v>
      </c>
      <c r="M153" s="137">
        <f t="shared" si="92"/>
        <v>0</v>
      </c>
      <c r="N153" s="137">
        <f t="shared" si="92"/>
        <v>0</v>
      </c>
      <c r="O153" s="137">
        <f>SUM(O154:O155)</f>
        <v>0</v>
      </c>
      <c r="P153" s="137">
        <f t="shared" si="92"/>
        <v>0</v>
      </c>
      <c r="Q153" s="137">
        <f t="shared" si="92"/>
        <v>0</v>
      </c>
      <c r="R153" s="137">
        <f t="shared" ref="R153" si="93">SUM(R154:R155)</f>
        <v>0</v>
      </c>
    </row>
    <row r="154" spans="2:18" x14ac:dyDescent="0.45">
      <c r="B154" s="31" t="s">
        <v>178</v>
      </c>
      <c r="C154"/>
      <c r="D154" s="83">
        <v>0</v>
      </c>
      <c r="E154" s="83">
        <v>0</v>
      </c>
      <c r="F154" s="83">
        <v>231</v>
      </c>
      <c r="G154" s="83">
        <v>294</v>
      </c>
      <c r="H154" s="75">
        <f>SUM(SON_Quarterly!S154:V154)</f>
        <v>73</v>
      </c>
      <c r="I154" s="110">
        <f>SUM(SON_Quarterly!W154:Z154)</f>
        <v>0</v>
      </c>
      <c r="J154" s="81">
        <f>SUM(SON_Quarterly!AA154:AD154)</f>
        <v>0</v>
      </c>
      <c r="K154" s="81">
        <f>SUM(SON_Quarterly!AE154:AH154)</f>
        <v>0</v>
      </c>
      <c r="L154" s="81">
        <f>SUM(SON_Quarterly!AI154:AL154)</f>
        <v>0</v>
      </c>
      <c r="M154" s="81">
        <f>SUM(SON_Quarterly!AQ154:AT154)</f>
        <v>0</v>
      </c>
      <c r="N154" s="81">
        <f>SUM(SON_Quarterly!AB154:AE154)</f>
        <v>0</v>
      </c>
      <c r="O154" s="81">
        <f>SUM(SON_Quarterly!AU154:AX154)</f>
        <v>0</v>
      </c>
      <c r="P154" s="81">
        <f>SUM(SON_Quarterly!AY154:BB154)</f>
        <v>0</v>
      </c>
      <c r="Q154" s="81">
        <f>SUM(SON_Quarterly!BC154:BF154)</f>
        <v>0</v>
      </c>
      <c r="R154" s="81">
        <f>SUM(SON_Quarterly!BG154:BJ154)</f>
        <v>0</v>
      </c>
    </row>
    <row r="155" spans="2:18" x14ac:dyDescent="0.45">
      <c r="B155" s="31" t="s">
        <v>286</v>
      </c>
      <c r="C155"/>
      <c r="D155" s="83">
        <v>0</v>
      </c>
      <c r="E155" s="83">
        <v>0</v>
      </c>
      <c r="F155" s="83">
        <v>3818</v>
      </c>
      <c r="G155" s="83">
        <v>2664</v>
      </c>
      <c r="H155" s="75">
        <f>SUM(SON_Quarterly!S155:V155)</f>
        <v>665</v>
      </c>
      <c r="I155" s="110">
        <f>SUM(SON_Quarterly!W155:Z155)</f>
        <v>59</v>
      </c>
      <c r="J155" s="81">
        <f>SUM(SON_Quarterly!AA155:AD155)</f>
        <v>0</v>
      </c>
      <c r="K155" s="81">
        <f>SUM(SON_Quarterly!AE155:AH155)</f>
        <v>0</v>
      </c>
      <c r="L155" s="81">
        <f>SUM(SON_Quarterly!AI155:AL155)</f>
        <v>0</v>
      </c>
      <c r="M155" s="81">
        <f>SUM(SON_Quarterly!AQ155:AT155)</f>
        <v>0</v>
      </c>
      <c r="N155" s="81">
        <f>SUM(SON_Quarterly!AB155:AE155)</f>
        <v>0</v>
      </c>
      <c r="O155" s="81">
        <f>SUM(SON_Quarterly!AU155:AX155)</f>
        <v>0</v>
      </c>
      <c r="P155" s="81">
        <f>SUM(SON_Quarterly!AY155:BB155)</f>
        <v>0</v>
      </c>
      <c r="Q155" s="81">
        <f>SUM(SON_Quarterly!BC155:BF155)</f>
        <v>0</v>
      </c>
      <c r="R155" s="81">
        <f>SUM(SON_Quarterly!BG155:BJ155)</f>
        <v>0</v>
      </c>
    </row>
    <row r="156" spans="2:18" x14ac:dyDescent="0.45">
      <c r="B156" s="31"/>
      <c r="C156"/>
      <c r="D156" s="83"/>
      <c r="E156" s="83"/>
      <c r="F156" s="83"/>
      <c r="G156" s="83"/>
      <c r="I156" s="108"/>
    </row>
    <row r="157" spans="2:18" s="7" customFormat="1" x14ac:dyDescent="0.45">
      <c r="B157" s="72" t="s">
        <v>140</v>
      </c>
      <c r="C157" s="70"/>
      <c r="D157" s="82">
        <f>SUM(D158:D166)</f>
        <v>0</v>
      </c>
      <c r="E157" s="82">
        <f t="shared" ref="E157:G157" si="94">SUM(E158:E166)</f>
        <v>0</v>
      </c>
      <c r="F157" s="82">
        <f t="shared" si="94"/>
        <v>60</v>
      </c>
      <c r="G157" s="82">
        <f t="shared" si="94"/>
        <v>46</v>
      </c>
      <c r="H157" s="137">
        <f t="shared" ref="H157:R157" si="95">SUM(H158:H166)</f>
        <v>11</v>
      </c>
      <c r="I157" s="112">
        <f t="shared" si="95"/>
        <v>5</v>
      </c>
      <c r="J157" s="137">
        <f t="shared" si="95"/>
        <v>0</v>
      </c>
      <c r="K157" s="137">
        <f t="shared" si="95"/>
        <v>0</v>
      </c>
      <c r="L157" s="137">
        <f t="shared" si="95"/>
        <v>0</v>
      </c>
      <c r="M157" s="137">
        <f t="shared" si="95"/>
        <v>0</v>
      </c>
      <c r="N157" s="137">
        <f t="shared" si="95"/>
        <v>0</v>
      </c>
      <c r="O157" s="137">
        <f t="shared" si="95"/>
        <v>0</v>
      </c>
      <c r="P157" s="137">
        <f t="shared" si="95"/>
        <v>0</v>
      </c>
      <c r="Q157" s="137">
        <f t="shared" si="95"/>
        <v>0</v>
      </c>
      <c r="R157" s="137">
        <f t="shared" si="95"/>
        <v>0</v>
      </c>
    </row>
    <row r="158" spans="2:18" x14ac:dyDescent="0.45">
      <c r="B158" s="31" t="s">
        <v>179</v>
      </c>
      <c r="C158"/>
      <c r="D158" s="83">
        <v>0</v>
      </c>
      <c r="E158" s="83">
        <v>0</v>
      </c>
      <c r="F158" s="83">
        <v>12</v>
      </c>
      <c r="G158" s="83">
        <v>19</v>
      </c>
      <c r="H158" s="75">
        <f>SUM(SON_Quarterly!S158:V158)</f>
        <v>0</v>
      </c>
      <c r="I158" s="110">
        <f>SUM(SON_Quarterly!W158:Z158)</f>
        <v>0</v>
      </c>
      <c r="J158" s="81">
        <f>SUM(SON_Quarterly!AA158:AD158)</f>
        <v>0</v>
      </c>
      <c r="K158" s="81">
        <f>SUM(SON_Quarterly!AE158:AH158)</f>
        <v>0</v>
      </c>
      <c r="L158" s="81">
        <f>SUM(SON_Quarterly!AI158:AL158)</f>
        <v>0</v>
      </c>
      <c r="M158" s="81">
        <f>SUM(SON_Quarterly!AQ158:AT158)</f>
        <v>0</v>
      </c>
      <c r="N158" s="81">
        <f>SUM(SON_Quarterly!AB158:AE158)</f>
        <v>0</v>
      </c>
      <c r="O158" s="81">
        <f>SUM(SON_Quarterly!AU158:AX158)</f>
        <v>0</v>
      </c>
      <c r="P158" s="81">
        <f>SUM(SON_Quarterly!AY158:BB158)</f>
        <v>0</v>
      </c>
      <c r="Q158" s="81">
        <f>SUM(SON_Quarterly!BC158:BF158)</f>
        <v>0</v>
      </c>
      <c r="R158" s="81">
        <f>SUM(SON_Quarterly!BG158:BJ158)</f>
        <v>0</v>
      </c>
    </row>
    <row r="159" spans="2:18" x14ac:dyDescent="0.45">
      <c r="B159" s="31" t="s">
        <v>180</v>
      </c>
      <c r="C159"/>
      <c r="D159" s="83">
        <v>0</v>
      </c>
      <c r="E159" s="83">
        <v>0</v>
      </c>
      <c r="F159" s="83">
        <v>0</v>
      </c>
      <c r="G159" s="83">
        <v>1</v>
      </c>
      <c r="H159" s="75">
        <f>SUM(SON_Quarterly!S159:V159)</f>
        <v>0</v>
      </c>
      <c r="I159" s="110">
        <f>SUM(SON_Quarterly!W159:Z159)</f>
        <v>0</v>
      </c>
      <c r="J159" s="81">
        <f>SUM(SON_Quarterly!AA159:AD159)</f>
        <v>0</v>
      </c>
      <c r="K159" s="81">
        <f>SUM(SON_Quarterly!AE159:AH159)</f>
        <v>0</v>
      </c>
      <c r="L159" s="81">
        <f>SUM(SON_Quarterly!AI159:AL159)</f>
        <v>0</v>
      </c>
      <c r="M159" s="81">
        <f>SUM(SON_Quarterly!AQ159:AT159)</f>
        <v>0</v>
      </c>
      <c r="N159" s="81">
        <f>SUM(SON_Quarterly!AB159:AE159)</f>
        <v>0</v>
      </c>
      <c r="O159" s="81">
        <f>SUM(SON_Quarterly!AU159:AX159)</f>
        <v>0</v>
      </c>
      <c r="P159" s="81">
        <f>SUM(SON_Quarterly!AY159:BB159)</f>
        <v>0</v>
      </c>
      <c r="Q159" s="81">
        <f>SUM(SON_Quarterly!BC159:BF159)</f>
        <v>0</v>
      </c>
      <c r="R159" s="81">
        <f>SUM(SON_Quarterly!BG159:BJ159)</f>
        <v>0</v>
      </c>
    </row>
    <row r="160" spans="2:18" x14ac:dyDescent="0.45">
      <c r="B160" s="31" t="s">
        <v>181</v>
      </c>
      <c r="C160"/>
      <c r="D160" s="83">
        <v>0</v>
      </c>
      <c r="E160" s="83">
        <v>0</v>
      </c>
      <c r="F160" s="83">
        <v>16</v>
      </c>
      <c r="G160" s="83">
        <v>6</v>
      </c>
      <c r="H160" s="75">
        <f>SUM(SON_Quarterly!S160:V160)</f>
        <v>3</v>
      </c>
      <c r="I160" s="110">
        <f>SUM(SON_Quarterly!W160:Z160)</f>
        <v>1</v>
      </c>
      <c r="J160" s="81">
        <f>SUM(SON_Quarterly!AA160:AD160)</f>
        <v>0</v>
      </c>
      <c r="K160" s="81">
        <f>SUM(SON_Quarterly!AE160:AH160)</f>
        <v>0</v>
      </c>
      <c r="L160" s="81">
        <f>SUM(SON_Quarterly!AI160:AL160)</f>
        <v>0</v>
      </c>
      <c r="M160" s="81">
        <f>SUM(SON_Quarterly!AQ160:AT160)</f>
        <v>0</v>
      </c>
      <c r="N160" s="81">
        <f>SUM(SON_Quarterly!AB160:AE160)</f>
        <v>0</v>
      </c>
      <c r="O160" s="81">
        <f>SUM(SON_Quarterly!AU160:AX160)</f>
        <v>0</v>
      </c>
      <c r="P160" s="81">
        <f>SUM(SON_Quarterly!AY160:BB160)</f>
        <v>0</v>
      </c>
      <c r="Q160" s="81">
        <f>SUM(SON_Quarterly!BC160:BF160)</f>
        <v>0</v>
      </c>
      <c r="R160" s="81">
        <f>SUM(SON_Quarterly!BG160:BJ160)</f>
        <v>0</v>
      </c>
    </row>
    <row r="161" spans="2:18" x14ac:dyDescent="0.45">
      <c r="B161" s="31" t="s">
        <v>182</v>
      </c>
      <c r="C161"/>
      <c r="D161" s="83">
        <v>0</v>
      </c>
      <c r="E161" s="83">
        <v>0</v>
      </c>
      <c r="F161" s="83">
        <v>6</v>
      </c>
      <c r="G161" s="83">
        <v>2</v>
      </c>
      <c r="H161" s="75">
        <f>SUM(SON_Quarterly!S161:V161)</f>
        <v>1</v>
      </c>
      <c r="I161" s="110">
        <f>SUM(SON_Quarterly!W161:Z161)</f>
        <v>0</v>
      </c>
      <c r="J161" s="81">
        <f>SUM(SON_Quarterly!AA161:AD161)</f>
        <v>0</v>
      </c>
      <c r="K161" s="81">
        <f>SUM(SON_Quarterly!AE161:AH161)</f>
        <v>0</v>
      </c>
      <c r="L161" s="81">
        <f>SUM(SON_Quarterly!AI161:AL161)</f>
        <v>0</v>
      </c>
      <c r="M161" s="81">
        <f>SUM(SON_Quarterly!AQ161:AT161)</f>
        <v>0</v>
      </c>
      <c r="N161" s="81">
        <f>SUM(SON_Quarterly!AB161:AE161)</f>
        <v>0</v>
      </c>
      <c r="O161" s="81">
        <f>SUM(SON_Quarterly!AU161:AX161)</f>
        <v>0</v>
      </c>
      <c r="P161" s="81">
        <f>SUM(SON_Quarterly!AY161:BB161)</f>
        <v>0</v>
      </c>
      <c r="Q161" s="81">
        <f>SUM(SON_Quarterly!BC161:BF161)</f>
        <v>0</v>
      </c>
      <c r="R161" s="81">
        <f>SUM(SON_Quarterly!BG161:BJ161)</f>
        <v>0</v>
      </c>
    </row>
    <row r="162" spans="2:18" x14ac:dyDescent="0.45">
      <c r="B162" s="31" t="s">
        <v>183</v>
      </c>
      <c r="C162"/>
      <c r="D162" s="83">
        <v>0</v>
      </c>
      <c r="E162" s="83">
        <v>0</v>
      </c>
      <c r="F162" s="83">
        <v>17</v>
      </c>
      <c r="G162" s="83">
        <v>10</v>
      </c>
      <c r="H162" s="75">
        <f>SUM(SON_Quarterly!S162:V162)</f>
        <v>3</v>
      </c>
      <c r="I162" s="110">
        <f>SUM(SON_Quarterly!W162:Z162)</f>
        <v>0</v>
      </c>
      <c r="J162" s="81">
        <f>SUM(SON_Quarterly!AA162:AD162)</f>
        <v>0</v>
      </c>
      <c r="K162" s="81">
        <f>SUM(SON_Quarterly!AE162:AH162)</f>
        <v>0</v>
      </c>
      <c r="L162" s="81">
        <f>SUM(SON_Quarterly!AI162:AL162)</f>
        <v>0</v>
      </c>
      <c r="M162" s="81">
        <f>SUM(SON_Quarterly!AQ162:AT162)</f>
        <v>0</v>
      </c>
      <c r="N162" s="81">
        <f>SUM(SON_Quarterly!AB162:AE162)</f>
        <v>0</v>
      </c>
      <c r="O162" s="81">
        <f>SUM(SON_Quarterly!AU162:AX162)</f>
        <v>0</v>
      </c>
      <c r="P162" s="81">
        <f>SUM(SON_Quarterly!AY162:BB162)</f>
        <v>0</v>
      </c>
      <c r="Q162" s="81">
        <f>SUM(SON_Quarterly!BC162:BF162)</f>
        <v>0</v>
      </c>
      <c r="R162" s="81">
        <f>SUM(SON_Quarterly!BG162:BJ162)</f>
        <v>0</v>
      </c>
    </row>
    <row r="163" spans="2:18" x14ac:dyDescent="0.45">
      <c r="B163" s="31" t="s">
        <v>184</v>
      </c>
      <c r="C163"/>
      <c r="D163" s="83">
        <v>0</v>
      </c>
      <c r="E163" s="83">
        <v>0</v>
      </c>
      <c r="F163" s="83">
        <v>2</v>
      </c>
      <c r="G163" s="83">
        <v>3</v>
      </c>
      <c r="H163" s="75">
        <f>SUM(SON_Quarterly!S163:V163)</f>
        <v>1</v>
      </c>
      <c r="I163" s="110">
        <f>SUM(SON_Quarterly!W163:Z163)</f>
        <v>0</v>
      </c>
      <c r="J163" s="81">
        <f>SUM(SON_Quarterly!AA163:AD163)</f>
        <v>0</v>
      </c>
      <c r="K163" s="81">
        <f>SUM(SON_Quarterly!AE163:AH163)</f>
        <v>0</v>
      </c>
      <c r="L163" s="81">
        <f>SUM(SON_Quarterly!AI163:AL163)</f>
        <v>0</v>
      </c>
      <c r="M163" s="81">
        <f>SUM(SON_Quarterly!AQ163:AT163)</f>
        <v>0</v>
      </c>
      <c r="N163" s="81">
        <f>SUM(SON_Quarterly!AB163:AE163)</f>
        <v>0</v>
      </c>
      <c r="O163" s="81">
        <f>SUM(SON_Quarterly!AU163:AX163)</f>
        <v>0</v>
      </c>
      <c r="P163" s="81">
        <f>SUM(SON_Quarterly!AY163:BB163)</f>
        <v>0</v>
      </c>
      <c r="Q163" s="81">
        <f>SUM(SON_Quarterly!BC163:BF163)</f>
        <v>0</v>
      </c>
      <c r="R163" s="81">
        <f>SUM(SON_Quarterly!BG163:BJ163)</f>
        <v>0</v>
      </c>
    </row>
    <row r="164" spans="2:18" x14ac:dyDescent="0.45">
      <c r="B164" s="31" t="s">
        <v>185</v>
      </c>
      <c r="C164"/>
      <c r="D164" s="83">
        <v>0</v>
      </c>
      <c r="E164" s="83">
        <v>0</v>
      </c>
      <c r="F164" s="83">
        <v>1</v>
      </c>
      <c r="G164" s="83">
        <v>2</v>
      </c>
      <c r="H164" s="75">
        <f>SUM(SON_Quarterly!S164:V164)</f>
        <v>2</v>
      </c>
      <c r="I164" s="110">
        <f>SUM(SON_Quarterly!W164:Z164)</f>
        <v>2</v>
      </c>
      <c r="J164" s="81">
        <f>SUM(SON_Quarterly!AA164:AD164)</f>
        <v>0</v>
      </c>
      <c r="K164" s="81">
        <f>SUM(SON_Quarterly!AE164:AH164)</f>
        <v>0</v>
      </c>
      <c r="L164" s="81">
        <f>SUM(SON_Quarterly!AI164:AL164)</f>
        <v>0</v>
      </c>
      <c r="M164" s="81">
        <f>SUM(SON_Quarterly!AQ164:AT164)</f>
        <v>0</v>
      </c>
      <c r="N164" s="81">
        <f>SUM(SON_Quarterly!AB164:AE164)</f>
        <v>0</v>
      </c>
      <c r="O164" s="81">
        <f>SUM(SON_Quarterly!AU164:AX164)</f>
        <v>0</v>
      </c>
      <c r="P164" s="81">
        <f>SUM(SON_Quarterly!AY164:BB164)</f>
        <v>0</v>
      </c>
      <c r="Q164" s="81">
        <f>SUM(SON_Quarterly!BC164:BF164)</f>
        <v>0</v>
      </c>
      <c r="R164" s="81">
        <f>SUM(SON_Quarterly!BG164:BJ164)</f>
        <v>0</v>
      </c>
    </row>
    <row r="165" spans="2:18" x14ac:dyDescent="0.45">
      <c r="B165" s="31" t="s">
        <v>186</v>
      </c>
      <c r="C165"/>
      <c r="D165" s="83">
        <v>0</v>
      </c>
      <c r="E165" s="83">
        <v>0</v>
      </c>
      <c r="F165" s="83">
        <v>4</v>
      </c>
      <c r="G165" s="83">
        <v>3</v>
      </c>
      <c r="H165" s="75">
        <f>SUM(SON_Quarterly!S165:V165)</f>
        <v>0</v>
      </c>
      <c r="I165" s="110">
        <f>SUM(SON_Quarterly!W165:Z165)</f>
        <v>0</v>
      </c>
      <c r="J165" s="81">
        <f>SUM(SON_Quarterly!AA165:AD165)</f>
        <v>0</v>
      </c>
      <c r="K165" s="81">
        <f>SUM(SON_Quarterly!AE165:AH165)</f>
        <v>0</v>
      </c>
      <c r="L165" s="81">
        <f>SUM(SON_Quarterly!AI165:AL165)</f>
        <v>0</v>
      </c>
      <c r="M165" s="81">
        <f>SUM(SON_Quarterly!AQ165:AT165)</f>
        <v>0</v>
      </c>
      <c r="N165" s="81">
        <f>SUM(SON_Quarterly!AB165:AE165)</f>
        <v>0</v>
      </c>
      <c r="O165" s="81">
        <f>SUM(SON_Quarterly!AU165:AX165)</f>
        <v>0</v>
      </c>
      <c r="P165" s="81">
        <f>SUM(SON_Quarterly!AY165:BB165)</f>
        <v>0</v>
      </c>
      <c r="Q165" s="81">
        <f>SUM(SON_Quarterly!BC165:BF165)</f>
        <v>0</v>
      </c>
      <c r="R165" s="81">
        <f>SUM(SON_Quarterly!BG165:BJ165)</f>
        <v>0</v>
      </c>
    </row>
    <row r="166" spans="2:18" x14ac:dyDescent="0.45">
      <c r="B166" s="31" t="s">
        <v>275</v>
      </c>
      <c r="C166"/>
      <c r="D166" s="83">
        <v>0</v>
      </c>
      <c r="E166" s="83">
        <v>0</v>
      </c>
      <c r="F166" s="83">
        <v>2</v>
      </c>
      <c r="G166" s="83">
        <v>0</v>
      </c>
      <c r="H166" s="75">
        <f>SUM(SON_Quarterly!S166:V166)</f>
        <v>1</v>
      </c>
      <c r="I166" s="110">
        <f>SUM(SON_Quarterly!W166:Z166)</f>
        <v>2</v>
      </c>
      <c r="J166" s="81">
        <f>SUM(SON_Quarterly!AA166:AD166)</f>
        <v>0</v>
      </c>
      <c r="K166" s="81">
        <f>SUM(SON_Quarterly!AE166:AH166)</f>
        <v>0</v>
      </c>
      <c r="L166" s="81">
        <f>SUM(SON_Quarterly!AI166:AL166)</f>
        <v>0</v>
      </c>
      <c r="M166" s="81">
        <f>SUM(SON_Quarterly!AQ166:AT166)</f>
        <v>0</v>
      </c>
      <c r="N166" s="81">
        <f>SUM(SON_Quarterly!AB166:AE166)</f>
        <v>0</v>
      </c>
      <c r="O166" s="81">
        <f>SUM(SON_Quarterly!AU166:AX166)</f>
        <v>0</v>
      </c>
      <c r="P166" s="81">
        <f>SUM(SON_Quarterly!AY166:BB166)</f>
        <v>0</v>
      </c>
      <c r="Q166" s="81">
        <f>SUM(SON_Quarterly!BC166:BF166)</f>
        <v>0</v>
      </c>
      <c r="R166" s="81">
        <f>SUM(SON_Quarterly!BG166:BJ166)</f>
        <v>0</v>
      </c>
    </row>
    <row r="167" spans="2:18" x14ac:dyDescent="0.45">
      <c r="B167" s="31"/>
      <c r="C167"/>
      <c r="D167" s="83"/>
      <c r="E167" s="83"/>
      <c r="F167" s="83"/>
      <c r="G167" s="83"/>
      <c r="I167" s="108"/>
    </row>
    <row r="168" spans="2:18" s="7" customFormat="1" x14ac:dyDescent="0.45">
      <c r="B168" s="26" t="s">
        <v>87</v>
      </c>
      <c r="C168" s="70"/>
      <c r="D168" s="82">
        <f t="shared" ref="D168:I168" si="96">D173+D182+D192+D201+D169</f>
        <v>0</v>
      </c>
      <c r="E168" s="82">
        <f t="shared" si="96"/>
        <v>0</v>
      </c>
      <c r="F168" s="82">
        <f t="shared" si="96"/>
        <v>5024</v>
      </c>
      <c r="G168" s="82">
        <f t="shared" si="96"/>
        <v>2679</v>
      </c>
      <c r="H168" s="137">
        <f t="shared" si="96"/>
        <v>430</v>
      </c>
      <c r="I168" s="112">
        <f t="shared" si="96"/>
        <v>63</v>
      </c>
      <c r="J168" s="137">
        <f t="shared" ref="J168:K168" si="97">J173+J182+J192+J201+J169</f>
        <v>0</v>
      </c>
      <c r="K168" s="137">
        <f t="shared" si="97"/>
        <v>0</v>
      </c>
      <c r="L168" s="137">
        <f t="shared" ref="L168:Q168" si="98">L173+L182+L192+L201+L169</f>
        <v>0</v>
      </c>
      <c r="M168" s="137">
        <f t="shared" si="98"/>
        <v>0</v>
      </c>
      <c r="N168" s="137">
        <f t="shared" si="98"/>
        <v>0</v>
      </c>
      <c r="O168" s="137">
        <f>O173+O182+O192+O201+O169</f>
        <v>0</v>
      </c>
      <c r="P168" s="137">
        <f t="shared" si="98"/>
        <v>0</v>
      </c>
      <c r="Q168" s="137">
        <f t="shared" si="98"/>
        <v>0</v>
      </c>
      <c r="R168" s="137">
        <f t="shared" ref="R168" si="99">R173+R182+R192+R201+R169</f>
        <v>0</v>
      </c>
    </row>
    <row r="169" spans="2:18" s="7" customFormat="1" x14ac:dyDescent="0.45">
      <c r="B169" s="72" t="s">
        <v>271</v>
      </c>
      <c r="C169" s="70"/>
      <c r="D169" s="82">
        <f t="shared" ref="D169:I169" si="100">SUM(D170:D171)</f>
        <v>0</v>
      </c>
      <c r="E169" s="82">
        <f t="shared" si="100"/>
        <v>0</v>
      </c>
      <c r="F169" s="82">
        <f t="shared" si="100"/>
        <v>1</v>
      </c>
      <c r="G169" s="82">
        <f t="shared" si="100"/>
        <v>0</v>
      </c>
      <c r="H169" s="137">
        <f t="shared" si="100"/>
        <v>1</v>
      </c>
      <c r="I169" s="112">
        <f t="shared" si="100"/>
        <v>0</v>
      </c>
      <c r="J169" s="137">
        <f t="shared" ref="J169:K169" si="101">SUM(J170:J171)</f>
        <v>0</v>
      </c>
      <c r="K169" s="137">
        <f t="shared" si="101"/>
        <v>0</v>
      </c>
      <c r="L169" s="137">
        <f t="shared" ref="L169:Q169" si="102">SUM(L170:L171)</f>
        <v>0</v>
      </c>
      <c r="M169" s="137">
        <f t="shared" si="102"/>
        <v>0</v>
      </c>
      <c r="N169" s="137">
        <f t="shared" si="102"/>
        <v>0</v>
      </c>
      <c r="O169" s="137">
        <f>SUM(O170:O171)</f>
        <v>0</v>
      </c>
      <c r="P169" s="137">
        <f t="shared" si="102"/>
        <v>0</v>
      </c>
      <c r="Q169" s="137">
        <f t="shared" si="102"/>
        <v>0</v>
      </c>
      <c r="R169" s="137">
        <f t="shared" ref="R169" si="103">SUM(R170:R171)</f>
        <v>0</v>
      </c>
    </row>
    <row r="170" spans="2:18" s="7" customFormat="1" x14ac:dyDescent="0.45">
      <c r="B170" s="31" t="s">
        <v>307</v>
      </c>
      <c r="C170" s="70"/>
      <c r="D170" s="83">
        <v>0</v>
      </c>
      <c r="E170" s="83">
        <v>0</v>
      </c>
      <c r="F170" s="83">
        <v>0</v>
      </c>
      <c r="G170" s="83">
        <v>0</v>
      </c>
      <c r="H170" s="75">
        <f>SUM(SON_Quarterly!S170:V170)</f>
        <v>1</v>
      </c>
      <c r="I170" s="110">
        <f>SUM(SON_Quarterly!W170:Z170)</f>
        <v>0</v>
      </c>
      <c r="J170" s="81">
        <f>SUM(SON_Quarterly!AA170:AD170)</f>
        <v>0</v>
      </c>
      <c r="K170" s="81">
        <f>SUM(SON_Quarterly!AE170:AH170)</f>
        <v>0</v>
      </c>
      <c r="L170" s="81">
        <f>SUM(SON_Quarterly!AI170:AL170)</f>
        <v>0</v>
      </c>
      <c r="M170" s="81">
        <f>SUM(SON_Quarterly!AQ170:AT170)</f>
        <v>0</v>
      </c>
      <c r="N170" s="81">
        <f>SUM(SON_Quarterly!AB170:AE170)</f>
        <v>0</v>
      </c>
      <c r="O170" s="81">
        <f>SUM(SON_Quarterly!AU170:AX170)</f>
        <v>0</v>
      </c>
      <c r="P170" s="81">
        <f>SUM(SON_Quarterly!AY170:BB170)</f>
        <v>0</v>
      </c>
      <c r="Q170" s="81">
        <f>SUM(SON_Quarterly!BC170:BF170)</f>
        <v>0</v>
      </c>
      <c r="R170" s="81">
        <f>SUM(SON_Quarterly!BG170:BJ170)</f>
        <v>0</v>
      </c>
    </row>
    <row r="171" spans="2:18" s="7" customFormat="1" x14ac:dyDescent="0.45">
      <c r="B171" s="31" t="s">
        <v>276</v>
      </c>
      <c r="C171" s="70"/>
      <c r="D171" s="83">
        <f t="shared" ref="D171" si="104">D175+D184+D194+D203+D172</f>
        <v>0</v>
      </c>
      <c r="E171" s="83">
        <v>0</v>
      </c>
      <c r="F171" s="83">
        <v>1</v>
      </c>
      <c r="G171" s="83">
        <v>0</v>
      </c>
      <c r="H171" s="75">
        <f>SUM(SON_Quarterly!S171:V171)</f>
        <v>0</v>
      </c>
      <c r="I171" s="110">
        <f>SUM(SON_Quarterly!W171:Z171)</f>
        <v>0</v>
      </c>
      <c r="J171" s="81">
        <f>SUM(SON_Quarterly!AA171:AD171)</f>
        <v>0</v>
      </c>
      <c r="K171" s="81">
        <f>SUM(SON_Quarterly!AE171:AH171)</f>
        <v>0</v>
      </c>
      <c r="L171" s="81">
        <f>SUM(SON_Quarterly!AI171:AL171)</f>
        <v>0</v>
      </c>
      <c r="M171" s="81">
        <f>SUM(SON_Quarterly!AQ171:AT171)</f>
        <v>0</v>
      </c>
      <c r="N171" s="81">
        <f>SUM(SON_Quarterly!AB171:AE171)</f>
        <v>0</v>
      </c>
      <c r="O171" s="81">
        <f>SUM(SON_Quarterly!AU171:AX171)</f>
        <v>0</v>
      </c>
      <c r="P171" s="81">
        <f>SUM(SON_Quarterly!AY171:BB171)</f>
        <v>0</v>
      </c>
      <c r="Q171" s="81">
        <f>SUM(SON_Quarterly!BC171:BF171)</f>
        <v>0</v>
      </c>
      <c r="R171" s="81">
        <f>SUM(SON_Quarterly!BG171:BJ171)</f>
        <v>0</v>
      </c>
    </row>
    <row r="172" spans="2:18" s="7" customFormat="1" x14ac:dyDescent="0.45">
      <c r="B172" s="26"/>
      <c r="C172" s="70"/>
      <c r="D172" s="82"/>
      <c r="E172" s="82"/>
      <c r="F172" s="82"/>
      <c r="G172" s="82"/>
      <c r="H172" s="137"/>
      <c r="I172" s="112"/>
      <c r="J172" s="137"/>
      <c r="K172" s="137"/>
      <c r="L172" s="137"/>
      <c r="M172" s="137"/>
      <c r="N172" s="137"/>
      <c r="O172" s="137"/>
      <c r="P172" s="137"/>
      <c r="Q172" s="137"/>
      <c r="R172" s="137"/>
    </row>
    <row r="173" spans="2:18" s="7" customFormat="1" x14ac:dyDescent="0.45">
      <c r="B173" s="72" t="s">
        <v>127</v>
      </c>
      <c r="C173" s="70"/>
      <c r="D173" s="82">
        <f>SUM(D174:D180)</f>
        <v>0</v>
      </c>
      <c r="E173" s="82">
        <f t="shared" ref="E173:H173" si="105">SUM(E174:E180)</f>
        <v>0</v>
      </c>
      <c r="F173" s="82">
        <f>SUM(F174:F180)</f>
        <v>2043</v>
      </c>
      <c r="G173" s="82">
        <f>SUM(G174:G180)</f>
        <v>1248</v>
      </c>
      <c r="H173" s="137">
        <f t="shared" si="105"/>
        <v>138</v>
      </c>
      <c r="I173" s="112">
        <f t="shared" ref="I173:J173" si="106">SUM(I174:I180)</f>
        <v>20</v>
      </c>
      <c r="J173" s="137">
        <f t="shared" si="106"/>
        <v>0</v>
      </c>
      <c r="K173" s="137">
        <f t="shared" ref="K173:Q173" si="107">SUM(K174:K180)</f>
        <v>0</v>
      </c>
      <c r="L173" s="137">
        <f t="shared" si="107"/>
        <v>0</v>
      </c>
      <c r="M173" s="137">
        <f t="shared" si="107"/>
        <v>0</v>
      </c>
      <c r="N173" s="137">
        <f t="shared" si="107"/>
        <v>0</v>
      </c>
      <c r="O173" s="137">
        <f>SUM(O174:O180)</f>
        <v>0</v>
      </c>
      <c r="P173" s="137">
        <f t="shared" si="107"/>
        <v>0</v>
      </c>
      <c r="Q173" s="137">
        <f t="shared" si="107"/>
        <v>0</v>
      </c>
      <c r="R173" s="137">
        <f t="shared" ref="R173" si="108">SUM(R174:R180)</f>
        <v>0</v>
      </c>
    </row>
    <row r="174" spans="2:18" x14ac:dyDescent="0.45">
      <c r="B174" s="31" t="s">
        <v>187</v>
      </c>
      <c r="C174"/>
      <c r="D174" s="83">
        <v>0</v>
      </c>
      <c r="E174" s="83">
        <v>0</v>
      </c>
      <c r="F174" s="83">
        <v>1711</v>
      </c>
      <c r="G174" s="83">
        <v>819</v>
      </c>
      <c r="H174" s="75">
        <f>SUM(SON_Quarterly!S174:V174)</f>
        <v>105</v>
      </c>
      <c r="I174" s="110">
        <f>SUM(SON_Quarterly!W174:Z174)</f>
        <v>9</v>
      </c>
      <c r="J174" s="81">
        <f>SUM(SON_Quarterly!AA174:AD174)</f>
        <v>0</v>
      </c>
      <c r="K174" s="81">
        <f>SUM(SON_Quarterly!AE174:AH174)</f>
        <v>0</v>
      </c>
      <c r="L174" s="81">
        <f>SUM(SON_Quarterly!AI174:AL174)</f>
        <v>0</v>
      </c>
      <c r="M174" s="81">
        <f>SUM(SON_Quarterly!AQ174:AT174)</f>
        <v>0</v>
      </c>
      <c r="N174" s="81">
        <f>SUM(SON_Quarterly!AB174:AE174)</f>
        <v>0</v>
      </c>
      <c r="O174" s="81">
        <f>SUM(SON_Quarterly!AU174:AX174)</f>
        <v>0</v>
      </c>
      <c r="P174" s="81">
        <f>SUM(SON_Quarterly!AY174:BB174)</f>
        <v>0</v>
      </c>
      <c r="Q174" s="81">
        <f>SUM(SON_Quarterly!BC174:BF174)</f>
        <v>0</v>
      </c>
      <c r="R174" s="81">
        <f>SUM(SON_Quarterly!BG174:BJ174)</f>
        <v>0</v>
      </c>
    </row>
    <row r="175" spans="2:18" x14ac:dyDescent="0.45">
      <c r="B175" s="31" t="s">
        <v>188</v>
      </c>
      <c r="C175"/>
      <c r="D175" s="83">
        <v>0</v>
      </c>
      <c r="E175" s="83">
        <v>0</v>
      </c>
      <c r="F175" s="83">
        <v>2</v>
      </c>
      <c r="G175" s="83">
        <v>8</v>
      </c>
      <c r="H175" s="75">
        <f>SUM(SON_Quarterly!S175:V175)</f>
        <v>1</v>
      </c>
      <c r="I175" s="110">
        <f>SUM(SON_Quarterly!W175:Z175)</f>
        <v>0</v>
      </c>
      <c r="J175" s="81">
        <f>SUM(SON_Quarterly!AA175:AD175)</f>
        <v>0</v>
      </c>
      <c r="K175" s="81">
        <f>SUM(SON_Quarterly!AE175:AH175)</f>
        <v>0</v>
      </c>
      <c r="L175" s="81">
        <f>SUM(SON_Quarterly!AI175:AL175)</f>
        <v>0</v>
      </c>
      <c r="M175" s="81">
        <f>SUM(SON_Quarterly!AQ175:AT175)</f>
        <v>0</v>
      </c>
      <c r="N175" s="81">
        <f>SUM(SON_Quarterly!AB175:AE175)</f>
        <v>0</v>
      </c>
      <c r="O175" s="81">
        <f>SUM(SON_Quarterly!AU175:AX175)</f>
        <v>0</v>
      </c>
      <c r="P175" s="81">
        <f>SUM(SON_Quarterly!AY175:BB175)</f>
        <v>0</v>
      </c>
      <c r="Q175" s="81">
        <f>SUM(SON_Quarterly!BC175:BF175)</f>
        <v>0</v>
      </c>
      <c r="R175" s="81">
        <f>SUM(SON_Quarterly!BG175:BJ175)</f>
        <v>0</v>
      </c>
    </row>
    <row r="176" spans="2:18" x14ac:dyDescent="0.45">
      <c r="B176" s="31" t="s">
        <v>189</v>
      </c>
      <c r="C176"/>
      <c r="D176" s="83">
        <v>0</v>
      </c>
      <c r="E176" s="83">
        <v>0</v>
      </c>
      <c r="F176" s="83">
        <v>125</v>
      </c>
      <c r="G176" s="83">
        <v>200</v>
      </c>
      <c r="H176" s="75">
        <f>SUM(SON_Quarterly!S176:V176)</f>
        <v>18</v>
      </c>
      <c r="I176" s="110">
        <f>SUM(SON_Quarterly!W176:Z176)</f>
        <v>4</v>
      </c>
      <c r="J176" s="81">
        <f>SUM(SON_Quarterly!AA176:AD176)</f>
        <v>0</v>
      </c>
      <c r="K176" s="81">
        <f>SUM(SON_Quarterly!AE176:AH176)</f>
        <v>0</v>
      </c>
      <c r="L176" s="81">
        <f>SUM(SON_Quarterly!AI176:AL176)</f>
        <v>0</v>
      </c>
      <c r="M176" s="81">
        <f>SUM(SON_Quarterly!AQ176:AT176)</f>
        <v>0</v>
      </c>
      <c r="N176" s="81">
        <f>SUM(SON_Quarterly!AB176:AE176)</f>
        <v>0</v>
      </c>
      <c r="O176" s="81">
        <f>SUM(SON_Quarterly!AU176:AX176)</f>
        <v>0</v>
      </c>
      <c r="P176" s="81">
        <f>SUM(SON_Quarterly!AY176:BB176)</f>
        <v>0</v>
      </c>
      <c r="Q176" s="81">
        <f>SUM(SON_Quarterly!BC176:BF176)</f>
        <v>0</v>
      </c>
      <c r="R176" s="81">
        <f>SUM(SON_Quarterly!BG176:BJ176)</f>
        <v>0</v>
      </c>
    </row>
    <row r="177" spans="2:18" x14ac:dyDescent="0.45">
      <c r="B177" s="31" t="s">
        <v>190</v>
      </c>
      <c r="C177"/>
      <c r="D177" s="83">
        <v>0</v>
      </c>
      <c r="E177" s="83">
        <v>0</v>
      </c>
      <c r="F177" s="83">
        <v>13</v>
      </c>
      <c r="G177" s="83">
        <v>2</v>
      </c>
      <c r="H177" s="75">
        <f>SUM(SON_Quarterly!S177:V177)</f>
        <v>0</v>
      </c>
      <c r="I177" s="110">
        <f>SUM(SON_Quarterly!W177:Z177)</f>
        <v>3</v>
      </c>
      <c r="J177" s="81">
        <f>SUM(SON_Quarterly!AA177:AD177)</f>
        <v>0</v>
      </c>
      <c r="K177" s="81">
        <f>SUM(SON_Quarterly!AE177:AH177)</f>
        <v>0</v>
      </c>
      <c r="L177" s="81">
        <f>SUM(SON_Quarterly!AI177:AL177)</f>
        <v>0</v>
      </c>
      <c r="M177" s="81">
        <f>SUM(SON_Quarterly!AQ177:AT177)</f>
        <v>0</v>
      </c>
      <c r="N177" s="81">
        <f>SUM(SON_Quarterly!AB177:AE177)</f>
        <v>0</v>
      </c>
      <c r="O177" s="81">
        <f>SUM(SON_Quarterly!AU177:AX177)</f>
        <v>0</v>
      </c>
      <c r="P177" s="81">
        <f>SUM(SON_Quarterly!AY177:BB177)</f>
        <v>0</v>
      </c>
      <c r="Q177" s="81">
        <f>SUM(SON_Quarterly!BC177:BF177)</f>
        <v>0</v>
      </c>
      <c r="R177" s="81">
        <f>SUM(SON_Quarterly!BG177:BJ177)</f>
        <v>0</v>
      </c>
    </row>
    <row r="178" spans="2:18" x14ac:dyDescent="0.45">
      <c r="B178" s="31" t="s">
        <v>191</v>
      </c>
      <c r="C178"/>
      <c r="D178" s="83">
        <v>0</v>
      </c>
      <c r="E178" s="83">
        <v>0</v>
      </c>
      <c r="F178" s="83">
        <v>160</v>
      </c>
      <c r="G178" s="83">
        <v>182</v>
      </c>
      <c r="H178" s="75">
        <f>SUM(SON_Quarterly!S178:V178)</f>
        <v>14</v>
      </c>
      <c r="I178" s="110">
        <f>SUM(SON_Quarterly!W178:Z178)</f>
        <v>4</v>
      </c>
      <c r="J178" s="81">
        <f>SUM(SON_Quarterly!AA178:AD178)</f>
        <v>0</v>
      </c>
      <c r="K178" s="81">
        <f>SUM(SON_Quarterly!AE178:AH178)</f>
        <v>0</v>
      </c>
      <c r="L178" s="81">
        <f>SUM(SON_Quarterly!AI178:AL178)</f>
        <v>0</v>
      </c>
      <c r="M178" s="81">
        <f>SUM(SON_Quarterly!AQ178:AT178)</f>
        <v>0</v>
      </c>
      <c r="N178" s="81">
        <f>SUM(SON_Quarterly!AB178:AE178)</f>
        <v>0</v>
      </c>
      <c r="O178" s="81">
        <f>SUM(SON_Quarterly!AU178:AX178)</f>
        <v>0</v>
      </c>
      <c r="P178" s="81">
        <f>SUM(SON_Quarterly!AY178:BB178)</f>
        <v>0</v>
      </c>
      <c r="Q178" s="81">
        <f>SUM(SON_Quarterly!BC178:BF178)</f>
        <v>0</v>
      </c>
      <c r="R178" s="81">
        <f>SUM(SON_Quarterly!BG178:BJ178)</f>
        <v>0</v>
      </c>
    </row>
    <row r="179" spans="2:18" x14ac:dyDescent="0.45">
      <c r="B179" s="31" t="s">
        <v>192</v>
      </c>
      <c r="C179"/>
      <c r="D179" s="83">
        <v>0</v>
      </c>
      <c r="E179" s="83">
        <v>0</v>
      </c>
      <c r="F179" s="83">
        <v>29</v>
      </c>
      <c r="G179" s="83">
        <v>34</v>
      </c>
      <c r="H179" s="75">
        <f>SUM(SON_Quarterly!S179:V179)</f>
        <v>0</v>
      </c>
      <c r="I179" s="110">
        <f>SUM(SON_Quarterly!W179:Z179)</f>
        <v>0</v>
      </c>
      <c r="J179" s="81">
        <f>SUM(SON_Quarterly!AA179:AD179)</f>
        <v>0</v>
      </c>
      <c r="K179" s="81">
        <f>SUM(SON_Quarterly!AE179:AH179)</f>
        <v>0</v>
      </c>
      <c r="L179" s="81">
        <f>SUM(SON_Quarterly!AI179:AL179)</f>
        <v>0</v>
      </c>
      <c r="M179" s="81">
        <f>SUM(SON_Quarterly!AQ179:AT179)</f>
        <v>0</v>
      </c>
      <c r="N179" s="81">
        <f>SUM(SON_Quarterly!AB179:AE179)</f>
        <v>0</v>
      </c>
      <c r="O179" s="81">
        <f>SUM(SON_Quarterly!AU179:AX179)</f>
        <v>0</v>
      </c>
      <c r="P179" s="81">
        <f>SUM(SON_Quarterly!AY179:BB179)</f>
        <v>0</v>
      </c>
      <c r="Q179" s="81">
        <f>SUM(SON_Quarterly!BC179:BF179)</f>
        <v>0</v>
      </c>
      <c r="R179" s="81">
        <f>SUM(SON_Quarterly!BG179:BJ179)</f>
        <v>0</v>
      </c>
    </row>
    <row r="180" spans="2:18" x14ac:dyDescent="0.45">
      <c r="B180" s="31" t="s">
        <v>193</v>
      </c>
      <c r="C180"/>
      <c r="D180" s="83">
        <v>0</v>
      </c>
      <c r="E180" s="83">
        <v>0</v>
      </c>
      <c r="F180" s="83">
        <v>3</v>
      </c>
      <c r="G180" s="83">
        <v>3</v>
      </c>
      <c r="H180" s="75">
        <f>SUM(SON_Quarterly!S180:V180)</f>
        <v>0</v>
      </c>
      <c r="I180" s="110">
        <f>SUM(SON_Quarterly!W180:Z180)</f>
        <v>0</v>
      </c>
      <c r="J180" s="81">
        <f>SUM(SON_Quarterly!AA180:AD180)</f>
        <v>0</v>
      </c>
      <c r="K180" s="81">
        <f>SUM(SON_Quarterly!AE180:AH180)</f>
        <v>0</v>
      </c>
      <c r="L180" s="81">
        <f>SUM(SON_Quarterly!AI180:AL180)</f>
        <v>0</v>
      </c>
      <c r="M180" s="81">
        <f>SUM(SON_Quarterly!AQ180:AT180)</f>
        <v>0</v>
      </c>
      <c r="N180" s="81">
        <f>SUM(SON_Quarterly!AB180:AE180)</f>
        <v>0</v>
      </c>
      <c r="O180" s="81">
        <f>SUM(SON_Quarterly!AU180:AX180)</f>
        <v>0</v>
      </c>
      <c r="P180" s="81">
        <f>SUM(SON_Quarterly!AY180:BB180)</f>
        <v>0</v>
      </c>
      <c r="Q180" s="81">
        <f>SUM(SON_Quarterly!BC180:BF180)</f>
        <v>0</v>
      </c>
      <c r="R180" s="81">
        <f>SUM(SON_Quarterly!BG180:BJ180)</f>
        <v>0</v>
      </c>
    </row>
    <row r="181" spans="2:18" x14ac:dyDescent="0.45">
      <c r="B181" s="31"/>
      <c r="C181"/>
      <c r="D181" s="83"/>
      <c r="E181" s="83"/>
      <c r="F181" s="83"/>
      <c r="G181" s="83"/>
      <c r="I181" s="108"/>
    </row>
    <row r="182" spans="2:18" s="7" customFormat="1" x14ac:dyDescent="0.45">
      <c r="B182" s="72" t="s">
        <v>141</v>
      </c>
      <c r="C182" s="70"/>
      <c r="D182" s="82">
        <f>SUM(D183:D190)</f>
        <v>0</v>
      </c>
      <c r="E182" s="82">
        <f t="shared" ref="E182:H182" si="109">SUM(E183:E190)</f>
        <v>0</v>
      </c>
      <c r="F182" s="82">
        <f t="shared" si="109"/>
        <v>78</v>
      </c>
      <c r="G182" s="82">
        <f>SUM(G183:G190)</f>
        <v>64</v>
      </c>
      <c r="H182" s="137">
        <f t="shared" si="109"/>
        <v>3</v>
      </c>
      <c r="I182" s="112">
        <f t="shared" ref="I182:J182" si="110">SUM(I183:I190)</f>
        <v>4</v>
      </c>
      <c r="J182" s="137">
        <f t="shared" si="110"/>
        <v>0</v>
      </c>
      <c r="K182" s="137">
        <f t="shared" ref="K182:Q182" si="111">SUM(K183:K190)</f>
        <v>0</v>
      </c>
      <c r="L182" s="137">
        <f t="shared" si="111"/>
        <v>0</v>
      </c>
      <c r="M182" s="137">
        <f t="shared" si="111"/>
        <v>0</v>
      </c>
      <c r="N182" s="137">
        <f t="shared" si="111"/>
        <v>0</v>
      </c>
      <c r="O182" s="137">
        <f>SUM(O183:O190)</f>
        <v>0</v>
      </c>
      <c r="P182" s="137">
        <f t="shared" si="111"/>
        <v>0</v>
      </c>
      <c r="Q182" s="137">
        <f t="shared" si="111"/>
        <v>0</v>
      </c>
      <c r="R182" s="137">
        <f t="shared" ref="R182" si="112">SUM(R183:R190)</f>
        <v>0</v>
      </c>
    </row>
    <row r="183" spans="2:18" x14ac:dyDescent="0.45">
      <c r="B183" s="31" t="s">
        <v>194</v>
      </c>
      <c r="C183"/>
      <c r="D183" s="83">
        <v>0</v>
      </c>
      <c r="E183" s="83">
        <v>0</v>
      </c>
      <c r="F183" s="83">
        <v>14</v>
      </c>
      <c r="G183" s="83">
        <v>6</v>
      </c>
      <c r="H183" s="75">
        <f>SUM(SON_Quarterly!S183:V183)</f>
        <v>0</v>
      </c>
      <c r="I183" s="110">
        <f>SUM(SON_Quarterly!W183:Z183)</f>
        <v>2</v>
      </c>
      <c r="J183" s="81">
        <f>SUM(SON_Quarterly!AA183:AD183)</f>
        <v>0</v>
      </c>
      <c r="K183" s="81">
        <f>SUM(SON_Quarterly!AE183:AH183)</f>
        <v>0</v>
      </c>
      <c r="L183" s="81">
        <f>SUM(SON_Quarterly!AI183:AL183)</f>
        <v>0</v>
      </c>
      <c r="M183" s="81">
        <f>SUM(SON_Quarterly!AQ183:AT183)</f>
        <v>0</v>
      </c>
      <c r="N183" s="81">
        <f>SUM(SON_Quarterly!AB183:AE183)</f>
        <v>0</v>
      </c>
      <c r="O183" s="81">
        <f>SUM(SON_Quarterly!AU183:AX183)</f>
        <v>0</v>
      </c>
      <c r="P183" s="81">
        <f>SUM(SON_Quarterly!AY183:BB183)</f>
        <v>0</v>
      </c>
      <c r="Q183" s="81">
        <f>SUM(SON_Quarterly!BC183:BF183)</f>
        <v>0</v>
      </c>
      <c r="R183" s="81">
        <f>SUM(SON_Quarterly!BG183:BJ183)</f>
        <v>0</v>
      </c>
    </row>
    <row r="184" spans="2:18" x14ac:dyDescent="0.45">
      <c r="B184" s="31" t="s">
        <v>277</v>
      </c>
      <c r="C184"/>
      <c r="D184" s="83">
        <v>0</v>
      </c>
      <c r="E184" s="83">
        <v>0</v>
      </c>
      <c r="F184" s="83">
        <v>10</v>
      </c>
      <c r="G184" s="83">
        <v>0</v>
      </c>
      <c r="H184" s="75">
        <f>SUM(SON_Quarterly!S184:V184)</f>
        <v>2</v>
      </c>
      <c r="I184" s="110">
        <f>SUM(SON_Quarterly!W184:Z184)</f>
        <v>2</v>
      </c>
      <c r="J184" s="81">
        <f>SUM(SON_Quarterly!AA184:AD184)</f>
        <v>0</v>
      </c>
      <c r="K184" s="81">
        <f>SUM(SON_Quarterly!AE184:AH184)</f>
        <v>0</v>
      </c>
      <c r="L184" s="81">
        <f>SUM(SON_Quarterly!AI184:AL184)</f>
        <v>0</v>
      </c>
      <c r="M184" s="81">
        <f>SUM(SON_Quarterly!AQ184:AT184)</f>
        <v>0</v>
      </c>
      <c r="N184" s="81">
        <f>SUM(SON_Quarterly!AB184:AE184)</f>
        <v>0</v>
      </c>
      <c r="O184" s="81">
        <f>SUM(SON_Quarterly!AU184:AX184)</f>
        <v>0</v>
      </c>
      <c r="P184" s="81">
        <f>SUM(SON_Quarterly!AY184:BB184)</f>
        <v>0</v>
      </c>
      <c r="Q184" s="81">
        <f>SUM(SON_Quarterly!BC184:BF184)</f>
        <v>0</v>
      </c>
      <c r="R184" s="81">
        <f>SUM(SON_Quarterly!BG184:BJ184)</f>
        <v>0</v>
      </c>
    </row>
    <row r="185" spans="2:18" x14ac:dyDescent="0.45">
      <c r="B185" s="31" t="s">
        <v>195</v>
      </c>
      <c r="C185"/>
      <c r="D185" s="83">
        <v>0</v>
      </c>
      <c r="E185" s="83">
        <v>0</v>
      </c>
      <c r="F185" s="83">
        <v>20</v>
      </c>
      <c r="G185" s="83">
        <v>7</v>
      </c>
      <c r="H185" s="75">
        <f>SUM(SON_Quarterly!S185:V185)</f>
        <v>0</v>
      </c>
      <c r="I185" s="110">
        <f>SUM(SON_Quarterly!W185:Z185)</f>
        <v>0</v>
      </c>
      <c r="J185" s="81">
        <f>SUM(SON_Quarterly!AA185:AD185)</f>
        <v>0</v>
      </c>
      <c r="K185" s="81">
        <f>SUM(SON_Quarterly!AE185:AH185)</f>
        <v>0</v>
      </c>
      <c r="L185" s="81">
        <f>SUM(SON_Quarterly!AI185:AL185)</f>
        <v>0</v>
      </c>
      <c r="M185" s="81">
        <f>SUM(SON_Quarterly!AQ185:AT185)</f>
        <v>0</v>
      </c>
      <c r="N185" s="81">
        <f>SUM(SON_Quarterly!AB185:AE185)</f>
        <v>0</v>
      </c>
      <c r="O185" s="81">
        <f>SUM(SON_Quarterly!AU185:AX185)</f>
        <v>0</v>
      </c>
      <c r="P185" s="81">
        <f>SUM(SON_Quarterly!AY185:BB185)</f>
        <v>0</v>
      </c>
      <c r="Q185" s="81">
        <f>SUM(SON_Quarterly!BC185:BF185)</f>
        <v>0</v>
      </c>
      <c r="R185" s="81">
        <f>SUM(SON_Quarterly!BG185:BJ185)</f>
        <v>0</v>
      </c>
    </row>
    <row r="186" spans="2:18" x14ac:dyDescent="0.45">
      <c r="B186" s="31" t="s">
        <v>196</v>
      </c>
      <c r="C186"/>
      <c r="D186" s="83">
        <v>0</v>
      </c>
      <c r="E186" s="83">
        <v>0</v>
      </c>
      <c r="F186" s="83">
        <v>0</v>
      </c>
      <c r="G186" s="83">
        <v>2</v>
      </c>
      <c r="H186" s="75">
        <f>SUM(SON_Quarterly!S186:V186)</f>
        <v>0</v>
      </c>
      <c r="I186" s="110">
        <f>SUM(SON_Quarterly!W186:Z186)</f>
        <v>0</v>
      </c>
      <c r="J186" s="81">
        <f>SUM(SON_Quarterly!AA186:AD186)</f>
        <v>0</v>
      </c>
      <c r="K186" s="81">
        <f>SUM(SON_Quarterly!AE186:AH186)</f>
        <v>0</v>
      </c>
      <c r="L186" s="81">
        <f>SUM(SON_Quarterly!AI186:AL186)</f>
        <v>0</v>
      </c>
      <c r="M186" s="81">
        <f>SUM(SON_Quarterly!AQ186:AT186)</f>
        <v>0</v>
      </c>
      <c r="N186" s="81">
        <f>SUM(SON_Quarterly!AB186:AE186)</f>
        <v>0</v>
      </c>
      <c r="O186" s="81">
        <f>SUM(SON_Quarterly!AU186:AX186)</f>
        <v>0</v>
      </c>
      <c r="P186" s="81">
        <f>SUM(SON_Quarterly!AY186:BB186)</f>
        <v>0</v>
      </c>
      <c r="Q186" s="81">
        <f>SUM(SON_Quarterly!BC186:BF186)</f>
        <v>0</v>
      </c>
      <c r="R186" s="81">
        <f>SUM(SON_Quarterly!BG186:BJ186)</f>
        <v>0</v>
      </c>
    </row>
    <row r="187" spans="2:18" x14ac:dyDescent="0.45">
      <c r="B187" s="31" t="s">
        <v>197</v>
      </c>
      <c r="C187"/>
      <c r="D187" s="83">
        <v>0</v>
      </c>
      <c r="E187" s="83">
        <v>0</v>
      </c>
      <c r="F187" s="83">
        <v>22</v>
      </c>
      <c r="G187" s="83">
        <v>26</v>
      </c>
      <c r="H187" s="75">
        <f>SUM(SON_Quarterly!S187:V187)</f>
        <v>0</v>
      </c>
      <c r="I187" s="110">
        <f>SUM(SON_Quarterly!W187:Z187)</f>
        <v>0</v>
      </c>
      <c r="J187" s="81">
        <f>SUM(SON_Quarterly!AA187:AD187)</f>
        <v>0</v>
      </c>
      <c r="K187" s="81">
        <f>SUM(SON_Quarterly!AE187:AH187)</f>
        <v>0</v>
      </c>
      <c r="L187" s="81">
        <f>SUM(SON_Quarterly!AI187:AL187)</f>
        <v>0</v>
      </c>
      <c r="M187" s="81">
        <f>SUM(SON_Quarterly!AQ187:AT187)</f>
        <v>0</v>
      </c>
      <c r="N187" s="81">
        <f>SUM(SON_Quarterly!AB187:AE187)</f>
        <v>0</v>
      </c>
      <c r="O187" s="81">
        <f>SUM(SON_Quarterly!AU187:AX187)</f>
        <v>0</v>
      </c>
      <c r="P187" s="81">
        <f>SUM(SON_Quarterly!AY187:BB187)</f>
        <v>0</v>
      </c>
      <c r="Q187" s="81">
        <f>SUM(SON_Quarterly!BC187:BF187)</f>
        <v>0</v>
      </c>
      <c r="R187" s="81">
        <f>SUM(SON_Quarterly!BG187:BJ187)</f>
        <v>0</v>
      </c>
    </row>
    <row r="188" spans="2:18" x14ac:dyDescent="0.45">
      <c r="B188" s="31" t="s">
        <v>278</v>
      </c>
      <c r="C188"/>
      <c r="D188" s="83">
        <v>0</v>
      </c>
      <c r="E188" s="83">
        <v>0</v>
      </c>
      <c r="F188" s="83">
        <v>7</v>
      </c>
      <c r="G188" s="83">
        <v>0</v>
      </c>
      <c r="H188" s="75">
        <f>SUM(SON_Quarterly!S188:V188)</f>
        <v>0</v>
      </c>
      <c r="I188" s="110">
        <f>SUM(SON_Quarterly!W188:Z188)</f>
        <v>0</v>
      </c>
      <c r="J188" s="81">
        <f>SUM(SON_Quarterly!AA188:AD188)</f>
        <v>0</v>
      </c>
      <c r="K188" s="81">
        <f>SUM(SON_Quarterly!AE188:AH188)</f>
        <v>0</v>
      </c>
      <c r="L188" s="81">
        <f>SUM(SON_Quarterly!AI188:AL188)</f>
        <v>0</v>
      </c>
      <c r="M188" s="81">
        <f>SUM(SON_Quarterly!AQ188:AT188)</f>
        <v>0</v>
      </c>
      <c r="N188" s="81">
        <f>SUM(SON_Quarterly!AB188:AE188)</f>
        <v>0</v>
      </c>
      <c r="O188" s="81">
        <f>SUM(SON_Quarterly!AU188:AX188)</f>
        <v>0</v>
      </c>
      <c r="P188" s="81">
        <f>SUM(SON_Quarterly!AY188:BB188)</f>
        <v>0</v>
      </c>
      <c r="Q188" s="81">
        <f>SUM(SON_Quarterly!BC188:BF188)</f>
        <v>0</v>
      </c>
      <c r="R188" s="81">
        <f>SUM(SON_Quarterly!BG188:BJ188)</f>
        <v>0</v>
      </c>
    </row>
    <row r="189" spans="2:18" x14ac:dyDescent="0.45">
      <c r="B189" s="31" t="s">
        <v>198</v>
      </c>
      <c r="C189"/>
      <c r="D189" s="83">
        <v>0</v>
      </c>
      <c r="E189" s="83">
        <v>0</v>
      </c>
      <c r="F189" s="83">
        <v>5</v>
      </c>
      <c r="G189" s="83">
        <v>16</v>
      </c>
      <c r="H189" s="75">
        <f>SUM(SON_Quarterly!S189:V189)</f>
        <v>1</v>
      </c>
      <c r="I189" s="110">
        <f>SUM(SON_Quarterly!W189:Z189)</f>
        <v>0</v>
      </c>
      <c r="J189" s="81">
        <f>SUM(SON_Quarterly!AA189:AD189)</f>
        <v>0</v>
      </c>
      <c r="K189" s="81">
        <f>SUM(SON_Quarterly!AE189:AH189)</f>
        <v>0</v>
      </c>
      <c r="L189" s="81">
        <f>SUM(SON_Quarterly!AI189:AL189)</f>
        <v>0</v>
      </c>
      <c r="M189" s="81">
        <f>SUM(SON_Quarterly!AQ189:AT189)</f>
        <v>0</v>
      </c>
      <c r="N189" s="81">
        <f>SUM(SON_Quarterly!AB189:AE189)</f>
        <v>0</v>
      </c>
      <c r="O189" s="81">
        <f>SUM(SON_Quarterly!AU189:AX189)</f>
        <v>0</v>
      </c>
      <c r="P189" s="81">
        <f>SUM(SON_Quarterly!AY189:BB189)</f>
        <v>0</v>
      </c>
      <c r="Q189" s="81">
        <f>SUM(SON_Quarterly!BC189:BF189)</f>
        <v>0</v>
      </c>
      <c r="R189" s="81">
        <f>SUM(SON_Quarterly!BG189:BJ189)</f>
        <v>0</v>
      </c>
    </row>
    <row r="190" spans="2:18" x14ac:dyDescent="0.45">
      <c r="B190" s="31" t="s">
        <v>199</v>
      </c>
      <c r="C190"/>
      <c r="D190" s="83">
        <v>0</v>
      </c>
      <c r="E190" s="83">
        <v>0</v>
      </c>
      <c r="F190" s="83">
        <v>0</v>
      </c>
      <c r="G190" s="83">
        <v>7</v>
      </c>
      <c r="H190" s="75">
        <f>SUM(SON_Quarterly!S190:V190)</f>
        <v>0</v>
      </c>
      <c r="I190" s="110">
        <f>SUM(SON_Quarterly!W190:Z190)</f>
        <v>0</v>
      </c>
      <c r="J190" s="81">
        <f>SUM(SON_Quarterly!AA190:AD190)</f>
        <v>0</v>
      </c>
      <c r="K190" s="81">
        <f>SUM(SON_Quarterly!AE190:AH190)</f>
        <v>0</v>
      </c>
      <c r="L190" s="81">
        <f>SUM(SON_Quarterly!AI190:AL190)</f>
        <v>0</v>
      </c>
      <c r="M190" s="81">
        <f>SUM(SON_Quarterly!AQ190:AT190)</f>
        <v>0</v>
      </c>
      <c r="N190" s="81">
        <f>SUM(SON_Quarterly!AB190:AE190)</f>
        <v>0</v>
      </c>
      <c r="O190" s="81">
        <f>SUM(SON_Quarterly!AU190:AX190)</f>
        <v>0</v>
      </c>
      <c r="P190" s="81">
        <f>SUM(SON_Quarterly!AY190:BB190)</f>
        <v>0</v>
      </c>
      <c r="Q190" s="81">
        <f>SUM(SON_Quarterly!BC190:BF190)</f>
        <v>0</v>
      </c>
      <c r="R190" s="81">
        <f>SUM(SON_Quarterly!BG190:BJ190)</f>
        <v>0</v>
      </c>
    </row>
    <row r="191" spans="2:18" x14ac:dyDescent="0.45">
      <c r="B191" s="31"/>
      <c r="C191"/>
      <c r="D191" s="83"/>
      <c r="E191" s="83"/>
      <c r="F191" s="83"/>
      <c r="G191" s="83"/>
      <c r="I191" s="108"/>
    </row>
    <row r="192" spans="2:18" s="7" customFormat="1" x14ac:dyDescent="0.45">
      <c r="B192" s="72" t="s">
        <v>148</v>
      </c>
      <c r="C192" s="70"/>
      <c r="D192" s="82">
        <f>SUM(D193:D199)</f>
        <v>0</v>
      </c>
      <c r="E192" s="82">
        <f t="shared" ref="E192:H192" si="113">SUM(E193:E199)</f>
        <v>0</v>
      </c>
      <c r="F192" s="82">
        <f t="shared" si="113"/>
        <v>2901</v>
      </c>
      <c r="G192" s="82">
        <f>SUM(G193:G199)</f>
        <v>1365</v>
      </c>
      <c r="H192" s="137">
        <f t="shared" si="113"/>
        <v>288</v>
      </c>
      <c r="I192" s="112">
        <f t="shared" ref="I192:J192" si="114">SUM(I193:I199)</f>
        <v>39</v>
      </c>
      <c r="J192" s="137">
        <f t="shared" si="114"/>
        <v>0</v>
      </c>
      <c r="K192" s="137">
        <f t="shared" ref="K192:Q192" si="115">SUM(K193:K199)</f>
        <v>0</v>
      </c>
      <c r="L192" s="137">
        <f t="shared" si="115"/>
        <v>0</v>
      </c>
      <c r="M192" s="137">
        <f t="shared" si="115"/>
        <v>0</v>
      </c>
      <c r="N192" s="137">
        <f t="shared" si="115"/>
        <v>0</v>
      </c>
      <c r="O192" s="137">
        <f>SUM(O193:O199)</f>
        <v>0</v>
      </c>
      <c r="P192" s="137">
        <f t="shared" si="115"/>
        <v>0</v>
      </c>
      <c r="Q192" s="137">
        <f t="shared" si="115"/>
        <v>0</v>
      </c>
      <c r="R192" s="137">
        <f t="shared" ref="R192" si="116">SUM(R193:R199)</f>
        <v>0</v>
      </c>
    </row>
    <row r="193" spans="2:18" x14ac:dyDescent="0.45">
      <c r="B193" s="31" t="s">
        <v>200</v>
      </c>
      <c r="C193"/>
      <c r="D193" s="83">
        <v>0</v>
      </c>
      <c r="E193" s="83">
        <v>0</v>
      </c>
      <c r="F193" s="83">
        <v>6</v>
      </c>
      <c r="G193" s="83">
        <v>1</v>
      </c>
      <c r="H193" s="75">
        <f>SUM(SON_Quarterly!S193:V193)</f>
        <v>12</v>
      </c>
      <c r="I193" s="110">
        <f>SUM(SON_Quarterly!W193:Z193)</f>
        <v>0</v>
      </c>
      <c r="J193" s="81">
        <f>SUM(SON_Quarterly!AA193:AD193)</f>
        <v>0</v>
      </c>
      <c r="K193" s="81">
        <f>SUM(SON_Quarterly!AE193:AH193)</f>
        <v>0</v>
      </c>
      <c r="L193" s="81">
        <f>SUM(SON_Quarterly!AI193:AL193)</f>
        <v>0</v>
      </c>
      <c r="M193" s="81">
        <f>SUM(SON_Quarterly!AQ193:AT193)</f>
        <v>0</v>
      </c>
      <c r="N193" s="81">
        <f>SUM(SON_Quarterly!AB193:AE193)</f>
        <v>0</v>
      </c>
      <c r="O193" s="81">
        <f>SUM(SON_Quarterly!AU193:AX193)</f>
        <v>0</v>
      </c>
      <c r="P193" s="81">
        <f>SUM(SON_Quarterly!AY193:BB193)</f>
        <v>0</v>
      </c>
      <c r="Q193" s="81">
        <f>SUM(SON_Quarterly!BC193:BF193)</f>
        <v>0</v>
      </c>
      <c r="R193" s="81">
        <f>SUM(SON_Quarterly!BG193:BJ193)</f>
        <v>0</v>
      </c>
    </row>
    <row r="194" spans="2:18" x14ac:dyDescent="0.45">
      <c r="B194" s="31" t="s">
        <v>201</v>
      </c>
      <c r="C194"/>
      <c r="D194" s="83">
        <v>0</v>
      </c>
      <c r="E194" s="83">
        <v>0</v>
      </c>
      <c r="F194" s="83">
        <v>181</v>
      </c>
      <c r="G194" s="83">
        <v>36</v>
      </c>
      <c r="H194" s="75">
        <f>SUM(SON_Quarterly!S194:V194)</f>
        <v>3</v>
      </c>
      <c r="I194" s="110">
        <f>SUM(SON_Quarterly!W194:Z194)</f>
        <v>1</v>
      </c>
      <c r="J194" s="81">
        <f>SUM(SON_Quarterly!AA194:AD194)</f>
        <v>0</v>
      </c>
      <c r="K194" s="81">
        <f>SUM(SON_Quarterly!AE194:AH194)</f>
        <v>0</v>
      </c>
      <c r="L194" s="81">
        <f>SUM(SON_Quarterly!AI194:AL194)</f>
        <v>0</v>
      </c>
      <c r="M194" s="81">
        <f>SUM(SON_Quarterly!AQ194:AT194)</f>
        <v>0</v>
      </c>
      <c r="N194" s="81">
        <f>SUM(SON_Quarterly!AB194:AE194)</f>
        <v>0</v>
      </c>
      <c r="O194" s="81">
        <f>SUM(SON_Quarterly!AU194:AX194)</f>
        <v>0</v>
      </c>
      <c r="P194" s="81">
        <f>SUM(SON_Quarterly!AY194:BB194)</f>
        <v>0</v>
      </c>
      <c r="Q194" s="81">
        <f>SUM(SON_Quarterly!BC194:BF194)</f>
        <v>0</v>
      </c>
      <c r="R194" s="81">
        <f>SUM(SON_Quarterly!BG194:BJ194)</f>
        <v>0</v>
      </c>
    </row>
    <row r="195" spans="2:18" x14ac:dyDescent="0.45">
      <c r="B195" s="31" t="s">
        <v>202</v>
      </c>
      <c r="C195"/>
      <c r="D195" s="83">
        <v>0</v>
      </c>
      <c r="E195" s="83">
        <v>0</v>
      </c>
      <c r="F195" s="83">
        <v>0</v>
      </c>
      <c r="G195" s="83">
        <v>1</v>
      </c>
      <c r="H195" s="75">
        <f>SUM(SON_Quarterly!S195:V195)</f>
        <v>0</v>
      </c>
      <c r="I195" s="110">
        <f>SUM(SON_Quarterly!W195:Z195)</f>
        <v>0</v>
      </c>
      <c r="J195" s="81">
        <f>SUM(SON_Quarterly!AA195:AD195)</f>
        <v>0</v>
      </c>
      <c r="K195" s="81">
        <f>SUM(SON_Quarterly!AE195:AH195)</f>
        <v>0</v>
      </c>
      <c r="L195" s="81">
        <f>SUM(SON_Quarterly!AI195:AL195)</f>
        <v>0</v>
      </c>
      <c r="M195" s="81">
        <f>SUM(SON_Quarterly!AQ195:AT195)</f>
        <v>0</v>
      </c>
      <c r="N195" s="81">
        <f>SUM(SON_Quarterly!AB195:AE195)</f>
        <v>0</v>
      </c>
      <c r="O195" s="81">
        <f>SUM(SON_Quarterly!AU195:AX195)</f>
        <v>0</v>
      </c>
      <c r="P195" s="81">
        <f>SUM(SON_Quarterly!AY195:BB195)</f>
        <v>0</v>
      </c>
      <c r="Q195" s="81">
        <f>SUM(SON_Quarterly!BC195:BF195)</f>
        <v>0</v>
      </c>
      <c r="R195" s="81">
        <f>SUM(SON_Quarterly!BG195:BJ195)</f>
        <v>0</v>
      </c>
    </row>
    <row r="196" spans="2:18" x14ac:dyDescent="0.45">
      <c r="B196" s="31" t="s">
        <v>203</v>
      </c>
      <c r="C196"/>
      <c r="D196" s="83">
        <v>0</v>
      </c>
      <c r="E196" s="83">
        <v>0</v>
      </c>
      <c r="F196" s="83">
        <v>2512</v>
      </c>
      <c r="G196" s="83">
        <v>1094</v>
      </c>
      <c r="H196" s="75">
        <f>SUM(SON_Quarterly!S196:V196)</f>
        <v>224</v>
      </c>
      <c r="I196" s="110">
        <f>SUM(SON_Quarterly!W196:Z196)</f>
        <v>32</v>
      </c>
      <c r="J196" s="81">
        <f>SUM(SON_Quarterly!AA196:AD196)</f>
        <v>0</v>
      </c>
      <c r="K196" s="81">
        <f>SUM(SON_Quarterly!AE196:AH196)</f>
        <v>0</v>
      </c>
      <c r="L196" s="81">
        <f>SUM(SON_Quarterly!AI196:AL196)</f>
        <v>0</v>
      </c>
      <c r="M196" s="81">
        <f>SUM(SON_Quarterly!AQ196:AT196)</f>
        <v>0</v>
      </c>
      <c r="N196" s="81">
        <f>SUM(SON_Quarterly!AB196:AE196)</f>
        <v>0</v>
      </c>
      <c r="O196" s="81">
        <f>SUM(SON_Quarterly!AU196:AX196)</f>
        <v>0</v>
      </c>
      <c r="P196" s="81">
        <f>SUM(SON_Quarterly!AY196:BB196)</f>
        <v>0</v>
      </c>
      <c r="Q196" s="81">
        <f>SUM(SON_Quarterly!BC196:BF196)</f>
        <v>0</v>
      </c>
      <c r="R196" s="81">
        <f>SUM(SON_Quarterly!BG196:BJ196)</f>
        <v>0</v>
      </c>
    </row>
    <row r="197" spans="2:18" x14ac:dyDescent="0.45">
      <c r="B197" s="31" t="s">
        <v>204</v>
      </c>
      <c r="C197"/>
      <c r="D197" s="83">
        <v>0</v>
      </c>
      <c r="E197" s="83">
        <v>0</v>
      </c>
      <c r="F197" s="83">
        <v>113</v>
      </c>
      <c r="G197" s="83">
        <v>135</v>
      </c>
      <c r="H197" s="75">
        <f>SUM(SON_Quarterly!S197:V197)</f>
        <v>16</v>
      </c>
      <c r="I197" s="110">
        <f>SUM(SON_Quarterly!W197:Z197)</f>
        <v>0</v>
      </c>
      <c r="J197" s="81">
        <f>SUM(SON_Quarterly!AA197:AD197)</f>
        <v>0</v>
      </c>
      <c r="K197" s="81">
        <f>SUM(SON_Quarterly!AE197:AH197)</f>
        <v>0</v>
      </c>
      <c r="L197" s="81">
        <f>SUM(SON_Quarterly!AI197:AL197)</f>
        <v>0</v>
      </c>
      <c r="M197" s="81">
        <f>SUM(SON_Quarterly!AQ197:AT197)</f>
        <v>0</v>
      </c>
      <c r="N197" s="81">
        <f>SUM(SON_Quarterly!AB197:AE197)</f>
        <v>0</v>
      </c>
      <c r="O197" s="81">
        <f>SUM(SON_Quarterly!AU197:AX197)</f>
        <v>0</v>
      </c>
      <c r="P197" s="81">
        <f>SUM(SON_Quarterly!AY197:BB197)</f>
        <v>0</v>
      </c>
      <c r="Q197" s="81">
        <f>SUM(SON_Quarterly!BC197:BF197)</f>
        <v>0</v>
      </c>
      <c r="R197" s="81">
        <f>SUM(SON_Quarterly!BG197:BJ197)</f>
        <v>0</v>
      </c>
    </row>
    <row r="198" spans="2:18" x14ac:dyDescent="0.45">
      <c r="B198" s="31" t="s">
        <v>205</v>
      </c>
      <c r="C198"/>
      <c r="D198" s="83">
        <v>0</v>
      </c>
      <c r="E198" s="83">
        <v>0</v>
      </c>
      <c r="F198" s="83">
        <v>79</v>
      </c>
      <c r="G198" s="83">
        <v>82</v>
      </c>
      <c r="H198" s="75">
        <f>SUM(SON_Quarterly!S198:V198)</f>
        <v>18</v>
      </c>
      <c r="I198" s="110">
        <f>SUM(SON_Quarterly!W198:Z198)</f>
        <v>6</v>
      </c>
      <c r="J198" s="81">
        <f>SUM(SON_Quarterly!AA198:AD198)</f>
        <v>0</v>
      </c>
      <c r="K198" s="81">
        <f>SUM(SON_Quarterly!AE198:AH198)</f>
        <v>0</v>
      </c>
      <c r="L198" s="81">
        <f>SUM(SON_Quarterly!AI198:AL198)</f>
        <v>0</v>
      </c>
      <c r="M198" s="81">
        <f>SUM(SON_Quarterly!AQ198:AT198)</f>
        <v>0</v>
      </c>
      <c r="N198" s="81">
        <f>SUM(SON_Quarterly!AB198:AE198)</f>
        <v>0</v>
      </c>
      <c r="O198" s="81">
        <f>SUM(SON_Quarterly!AU198:AX198)</f>
        <v>0</v>
      </c>
      <c r="P198" s="81">
        <f>SUM(SON_Quarterly!AY198:BB198)</f>
        <v>0</v>
      </c>
      <c r="Q198" s="81">
        <f>SUM(SON_Quarterly!BC198:BF198)</f>
        <v>0</v>
      </c>
      <c r="R198" s="81">
        <f>SUM(SON_Quarterly!BG198:BJ198)</f>
        <v>0</v>
      </c>
    </row>
    <row r="199" spans="2:18" x14ac:dyDescent="0.45">
      <c r="B199" s="31" t="s">
        <v>206</v>
      </c>
      <c r="C199"/>
      <c r="D199" s="83">
        <v>0</v>
      </c>
      <c r="E199" s="83">
        <v>0</v>
      </c>
      <c r="F199" s="83">
        <v>10</v>
      </c>
      <c r="G199" s="83">
        <v>16</v>
      </c>
      <c r="H199" s="75">
        <f>SUM(SON_Quarterly!S199:V199)</f>
        <v>15</v>
      </c>
      <c r="I199" s="110">
        <f>SUM(SON_Quarterly!W199:Z199)</f>
        <v>0</v>
      </c>
      <c r="J199" s="81">
        <f>SUM(SON_Quarterly!AA199:AD199)</f>
        <v>0</v>
      </c>
      <c r="K199" s="81">
        <f>SUM(SON_Quarterly!AE199:AH199)</f>
        <v>0</v>
      </c>
      <c r="L199" s="81">
        <f>SUM(SON_Quarterly!AI199:AL199)</f>
        <v>0</v>
      </c>
      <c r="M199" s="81">
        <f>SUM(SON_Quarterly!AQ199:AT199)</f>
        <v>0</v>
      </c>
      <c r="N199" s="81">
        <f>SUM(SON_Quarterly!AB199:AE199)</f>
        <v>0</v>
      </c>
      <c r="O199" s="81">
        <f>SUM(SON_Quarterly!AU199:AX199)</f>
        <v>0</v>
      </c>
      <c r="P199" s="81">
        <f>SUM(SON_Quarterly!AY199:BB199)</f>
        <v>0</v>
      </c>
      <c r="Q199" s="81">
        <f>SUM(SON_Quarterly!BC199:BF199)</f>
        <v>0</v>
      </c>
      <c r="R199" s="81">
        <f>SUM(SON_Quarterly!BG199:BJ199)</f>
        <v>0</v>
      </c>
    </row>
    <row r="200" spans="2:18" x14ac:dyDescent="0.45">
      <c r="B200" s="31"/>
      <c r="C200"/>
      <c r="D200" s="83"/>
      <c r="E200" s="83"/>
      <c r="F200" s="83"/>
      <c r="G200" s="83"/>
      <c r="I200" s="108"/>
    </row>
    <row r="201" spans="2:18" s="7" customFormat="1" x14ac:dyDescent="0.45">
      <c r="B201" s="72" t="s">
        <v>165</v>
      </c>
      <c r="C201" s="70"/>
      <c r="D201" s="82">
        <f>SUM(D202:D203)</f>
        <v>0</v>
      </c>
      <c r="E201" s="82">
        <f t="shared" ref="E201" si="117">SUM(E202:E203)</f>
        <v>0</v>
      </c>
      <c r="F201" s="82">
        <f t="shared" ref="F201:R201" si="118">SUM(F202:F203)</f>
        <v>1</v>
      </c>
      <c r="G201" s="82">
        <f t="shared" si="118"/>
        <v>2</v>
      </c>
      <c r="H201" s="137">
        <f t="shared" si="118"/>
        <v>0</v>
      </c>
      <c r="I201" s="112">
        <f t="shared" si="118"/>
        <v>0</v>
      </c>
      <c r="J201" s="137">
        <f t="shared" si="118"/>
        <v>0</v>
      </c>
      <c r="K201" s="137">
        <f t="shared" si="118"/>
        <v>0</v>
      </c>
      <c r="L201" s="137">
        <f t="shared" si="118"/>
        <v>0</v>
      </c>
      <c r="M201" s="137">
        <f t="shared" si="118"/>
        <v>0</v>
      </c>
      <c r="N201" s="137">
        <f t="shared" si="118"/>
        <v>0</v>
      </c>
      <c r="O201" s="137">
        <f t="shared" si="118"/>
        <v>0</v>
      </c>
      <c r="P201" s="137">
        <f t="shared" si="118"/>
        <v>0</v>
      </c>
      <c r="Q201" s="137">
        <f t="shared" si="118"/>
        <v>0</v>
      </c>
      <c r="R201" s="137">
        <f t="shared" si="118"/>
        <v>0</v>
      </c>
    </row>
    <row r="202" spans="2:18" x14ac:dyDescent="0.45">
      <c r="B202" s="31" t="s">
        <v>207</v>
      </c>
      <c r="C202"/>
      <c r="D202" s="83">
        <v>0</v>
      </c>
      <c r="E202" s="83">
        <v>0</v>
      </c>
      <c r="F202" s="83">
        <v>0</v>
      </c>
      <c r="G202" s="83">
        <v>2</v>
      </c>
      <c r="H202" s="75">
        <f>SUM(SON_Quarterly!S202:V202)</f>
        <v>0</v>
      </c>
      <c r="I202" s="110">
        <f>SUM(SON_Quarterly!W202:Z202)</f>
        <v>0</v>
      </c>
      <c r="J202" s="81">
        <f>SUM(SON_Quarterly!AA202:AD202)</f>
        <v>0</v>
      </c>
      <c r="K202" s="81">
        <f>SUM(SON_Quarterly!AE202:AH202)</f>
        <v>0</v>
      </c>
      <c r="L202" s="81">
        <f>SUM(SON_Quarterly!AI202:AL202)</f>
        <v>0</v>
      </c>
      <c r="M202" s="81">
        <f>SUM(SON_Quarterly!AQ202:AT202)</f>
        <v>0</v>
      </c>
      <c r="N202" s="81">
        <f>SUM(SON_Quarterly!AB202:AE202)</f>
        <v>0</v>
      </c>
      <c r="O202" s="81">
        <f>SUM(SON_Quarterly!AU202:AX202)</f>
        <v>0</v>
      </c>
      <c r="P202" s="81">
        <f>SUM(SON_Quarterly!AY202:BB202)</f>
        <v>0</v>
      </c>
      <c r="Q202" s="81">
        <f>SUM(SON_Quarterly!BC202:BF202)</f>
        <v>0</v>
      </c>
      <c r="R202" s="81">
        <f>SUM(SON_Quarterly!BG202:BJ202)</f>
        <v>0</v>
      </c>
    </row>
    <row r="203" spans="2:18" x14ac:dyDescent="0.45">
      <c r="B203" s="31" t="s">
        <v>12</v>
      </c>
      <c r="C203"/>
      <c r="D203" s="83">
        <v>0</v>
      </c>
      <c r="E203" s="83">
        <v>0</v>
      </c>
      <c r="F203" s="83">
        <v>1</v>
      </c>
      <c r="G203" s="83">
        <v>0</v>
      </c>
      <c r="H203" s="75">
        <f>SUM(SON_Quarterly!S203:V203)</f>
        <v>0</v>
      </c>
      <c r="I203" s="110">
        <f>SUM(SON_Quarterly!W203:Z203)</f>
        <v>0</v>
      </c>
      <c r="J203" s="81">
        <f>SUM(SON_Quarterly!AA203:AD203)</f>
        <v>0</v>
      </c>
      <c r="K203" s="81">
        <f>SUM(SON_Quarterly!AE203:AH203)</f>
        <v>0</v>
      </c>
      <c r="L203" s="81">
        <f>SUM(SON_Quarterly!AI203:AL203)</f>
        <v>0</v>
      </c>
      <c r="M203" s="81">
        <f>SUM(SON_Quarterly!AQ203:AT203)</f>
        <v>0</v>
      </c>
      <c r="N203" s="81">
        <f>SUM(SON_Quarterly!AB203:AE203)</f>
        <v>0</v>
      </c>
      <c r="O203" s="81">
        <f>SUM(SON_Quarterly!AU203:AX203)</f>
        <v>0</v>
      </c>
      <c r="P203" s="81">
        <f>SUM(SON_Quarterly!AY203:BB203)</f>
        <v>0</v>
      </c>
      <c r="Q203" s="81">
        <f>SUM(SON_Quarterly!BC203:BF203)</f>
        <v>0</v>
      </c>
      <c r="R203" s="81">
        <f>SUM(SON_Quarterly!BG203:BJ203)</f>
        <v>0</v>
      </c>
    </row>
    <row r="204" spans="2:18" x14ac:dyDescent="0.45">
      <c r="B204" s="31"/>
      <c r="C204"/>
      <c r="D204" s="83"/>
      <c r="E204" s="83"/>
      <c r="F204" s="83"/>
      <c r="G204" s="83"/>
      <c r="I204" s="108"/>
    </row>
    <row r="205" spans="2:18" s="7" customFormat="1" x14ac:dyDescent="0.45">
      <c r="B205" s="26" t="s">
        <v>88</v>
      </c>
      <c r="C205" s="70"/>
      <c r="D205" s="82">
        <f>D206+D222+D235+D248</f>
        <v>0</v>
      </c>
      <c r="E205" s="82">
        <f t="shared" ref="E205:H205" si="119">E206+E222+E235+E248</f>
        <v>0</v>
      </c>
      <c r="F205" s="82">
        <f>F206+F222+F235+F248</f>
        <v>5213</v>
      </c>
      <c r="G205" s="82">
        <f t="shared" si="119"/>
        <v>4502</v>
      </c>
      <c r="H205" s="137">
        <f t="shared" si="119"/>
        <v>1035</v>
      </c>
      <c r="I205" s="112">
        <f t="shared" ref="I205:J205" si="120">I206+I222+I235+I248</f>
        <v>167</v>
      </c>
      <c r="J205" s="137">
        <f t="shared" si="120"/>
        <v>0</v>
      </c>
      <c r="K205" s="137">
        <f t="shared" ref="K205:Q205" si="121">K206+K222+K235+K248</f>
        <v>0</v>
      </c>
      <c r="L205" s="137">
        <f t="shared" si="121"/>
        <v>0</v>
      </c>
      <c r="M205" s="137">
        <f t="shared" si="121"/>
        <v>0</v>
      </c>
      <c r="N205" s="137">
        <f t="shared" si="121"/>
        <v>0</v>
      </c>
      <c r="O205" s="137">
        <f>O206+O222+O235+O248</f>
        <v>0</v>
      </c>
      <c r="P205" s="137">
        <f t="shared" si="121"/>
        <v>0</v>
      </c>
      <c r="Q205" s="137">
        <f t="shared" si="121"/>
        <v>0</v>
      </c>
      <c r="R205" s="137">
        <f t="shared" ref="R205" si="122">R206+R222+R235+R248</f>
        <v>0</v>
      </c>
    </row>
    <row r="206" spans="2:18" s="7" customFormat="1" x14ac:dyDescent="0.45">
      <c r="B206" s="72" t="s">
        <v>128</v>
      </c>
      <c r="C206" s="70"/>
      <c r="D206" s="82">
        <f>SUM(D207:D220)</f>
        <v>0</v>
      </c>
      <c r="E206" s="82">
        <f t="shared" ref="E206:H206" si="123">SUM(E207:E220)</f>
        <v>0</v>
      </c>
      <c r="F206" s="82">
        <f>SUM(F207:F220)</f>
        <v>224</v>
      </c>
      <c r="G206" s="82">
        <f>SUM(G207:G220)</f>
        <v>308</v>
      </c>
      <c r="H206" s="137">
        <f t="shared" si="123"/>
        <v>99</v>
      </c>
      <c r="I206" s="112">
        <f t="shared" ref="I206:J206" si="124">SUM(I207:I220)</f>
        <v>29</v>
      </c>
      <c r="J206" s="137">
        <f t="shared" si="124"/>
        <v>0</v>
      </c>
      <c r="K206" s="137">
        <f t="shared" ref="K206:Q206" si="125">SUM(K207:K220)</f>
        <v>0</v>
      </c>
      <c r="L206" s="137">
        <f t="shared" si="125"/>
        <v>0</v>
      </c>
      <c r="M206" s="137">
        <f t="shared" si="125"/>
        <v>0</v>
      </c>
      <c r="N206" s="137">
        <f t="shared" si="125"/>
        <v>0</v>
      </c>
      <c r="O206" s="137">
        <f>SUM(O207:O220)</f>
        <v>0</v>
      </c>
      <c r="P206" s="137">
        <f t="shared" si="125"/>
        <v>0</v>
      </c>
      <c r="Q206" s="137">
        <f t="shared" si="125"/>
        <v>0</v>
      </c>
      <c r="R206" s="137">
        <f t="shared" ref="R206" si="126">SUM(R207:R220)</f>
        <v>0</v>
      </c>
    </row>
    <row r="207" spans="2:18" x14ac:dyDescent="0.45">
      <c r="B207" s="31" t="s">
        <v>208</v>
      </c>
      <c r="C207"/>
      <c r="D207" s="83">
        <v>0</v>
      </c>
      <c r="E207" s="83">
        <v>0</v>
      </c>
      <c r="F207" s="83">
        <v>0</v>
      </c>
      <c r="G207" s="83">
        <v>5</v>
      </c>
      <c r="H207" s="75">
        <f>SUM(SON_Quarterly!S207:V207)</f>
        <v>0</v>
      </c>
      <c r="I207" s="110">
        <f>SUM(SON_Quarterly!W207:Z207)</f>
        <v>3</v>
      </c>
      <c r="J207" s="81">
        <f>SUM(SON_Quarterly!AA207:AD207)</f>
        <v>0</v>
      </c>
      <c r="K207" s="81">
        <f>SUM(SON_Quarterly!AE207:AH207)</f>
        <v>0</v>
      </c>
      <c r="L207" s="81">
        <f>SUM(SON_Quarterly!AI207:AL207)</f>
        <v>0</v>
      </c>
      <c r="M207" s="81">
        <f>SUM(SON_Quarterly!AQ207:AT207)</f>
        <v>0</v>
      </c>
      <c r="N207" s="81">
        <f>SUM(SON_Quarterly!AB207:AE207)</f>
        <v>0</v>
      </c>
      <c r="O207" s="81">
        <f>SUM(SON_Quarterly!AU207:AX207)</f>
        <v>0</v>
      </c>
      <c r="P207" s="81">
        <f>SUM(SON_Quarterly!AY207:BB207)</f>
        <v>0</v>
      </c>
      <c r="Q207" s="81">
        <f>SUM(SON_Quarterly!BC207:BF207)</f>
        <v>0</v>
      </c>
      <c r="R207" s="81">
        <f>SUM(SON_Quarterly!BG207:BJ207)</f>
        <v>0</v>
      </c>
    </row>
    <row r="208" spans="2:18" x14ac:dyDescent="0.45">
      <c r="B208" s="31" t="s">
        <v>209</v>
      </c>
      <c r="C208"/>
      <c r="D208" s="83">
        <v>0</v>
      </c>
      <c r="E208" s="83">
        <v>0</v>
      </c>
      <c r="F208" s="83">
        <v>0</v>
      </c>
      <c r="G208" s="83">
        <v>1</v>
      </c>
      <c r="H208" s="75">
        <f>SUM(SON_Quarterly!S208:V208)</f>
        <v>0</v>
      </c>
      <c r="I208" s="110">
        <f>SUM(SON_Quarterly!W208:Z208)</f>
        <v>0</v>
      </c>
      <c r="J208" s="81">
        <f>SUM(SON_Quarterly!AA208:AD208)</f>
        <v>0</v>
      </c>
      <c r="K208" s="81">
        <f>SUM(SON_Quarterly!AE208:AH208)</f>
        <v>0</v>
      </c>
      <c r="L208" s="81">
        <f>SUM(SON_Quarterly!AI208:AL208)</f>
        <v>0</v>
      </c>
      <c r="M208" s="81">
        <f>SUM(SON_Quarterly!AQ208:AT208)</f>
        <v>0</v>
      </c>
      <c r="N208" s="81">
        <f>SUM(SON_Quarterly!AB208:AE208)</f>
        <v>0</v>
      </c>
      <c r="O208" s="81">
        <f>SUM(SON_Quarterly!AU208:AX208)</f>
        <v>0</v>
      </c>
      <c r="P208" s="81">
        <f>SUM(SON_Quarterly!AY208:BB208)</f>
        <v>0</v>
      </c>
      <c r="Q208" s="81">
        <f>SUM(SON_Quarterly!BC208:BF208)</f>
        <v>0</v>
      </c>
      <c r="R208" s="81">
        <f>SUM(SON_Quarterly!BG208:BJ208)</f>
        <v>0</v>
      </c>
    </row>
    <row r="209" spans="2:18" x14ac:dyDescent="0.45">
      <c r="B209" s="31" t="s">
        <v>210</v>
      </c>
      <c r="C209"/>
      <c r="D209" s="83">
        <v>0</v>
      </c>
      <c r="E209" s="83">
        <v>0</v>
      </c>
      <c r="F209" s="83">
        <v>3</v>
      </c>
      <c r="G209" s="83">
        <v>10</v>
      </c>
      <c r="H209" s="75">
        <f>SUM(SON_Quarterly!S209:V209)</f>
        <v>8</v>
      </c>
      <c r="I209" s="110">
        <f>SUM(SON_Quarterly!W209:Z209)</f>
        <v>0</v>
      </c>
      <c r="J209" s="81">
        <f>SUM(SON_Quarterly!AA209:AD209)</f>
        <v>0</v>
      </c>
      <c r="K209" s="81">
        <f>SUM(SON_Quarterly!AE209:AH209)</f>
        <v>0</v>
      </c>
      <c r="L209" s="81">
        <f>SUM(SON_Quarterly!AI209:AL209)</f>
        <v>0</v>
      </c>
      <c r="M209" s="81">
        <f>SUM(SON_Quarterly!AQ209:AT209)</f>
        <v>0</v>
      </c>
      <c r="N209" s="81">
        <f>SUM(SON_Quarterly!AB209:AE209)</f>
        <v>0</v>
      </c>
      <c r="O209" s="81">
        <f>SUM(SON_Quarterly!AU209:AX209)</f>
        <v>0</v>
      </c>
      <c r="P209" s="81">
        <f>SUM(SON_Quarterly!AY209:BB209)</f>
        <v>0</v>
      </c>
      <c r="Q209" s="81">
        <f>SUM(SON_Quarterly!BC209:BF209)</f>
        <v>0</v>
      </c>
      <c r="R209" s="81">
        <f>SUM(SON_Quarterly!BG209:BJ209)</f>
        <v>0</v>
      </c>
    </row>
    <row r="210" spans="2:18" x14ac:dyDescent="0.45">
      <c r="B210" s="31" t="s">
        <v>211</v>
      </c>
      <c r="C210"/>
      <c r="D210" s="83">
        <v>0</v>
      </c>
      <c r="E210" s="83">
        <v>0</v>
      </c>
      <c r="F210" s="83">
        <v>2</v>
      </c>
      <c r="G210" s="83">
        <v>6</v>
      </c>
      <c r="H210" s="75">
        <f>SUM(SON_Quarterly!S210:V210)</f>
        <v>0</v>
      </c>
      <c r="I210" s="110">
        <f>SUM(SON_Quarterly!W210:Z210)</f>
        <v>0</v>
      </c>
      <c r="J210" s="81">
        <f>SUM(SON_Quarterly!AA210:AD210)</f>
        <v>0</v>
      </c>
      <c r="K210" s="81">
        <f>SUM(SON_Quarterly!AE210:AH210)</f>
        <v>0</v>
      </c>
      <c r="L210" s="81">
        <f>SUM(SON_Quarterly!AI210:AL210)</f>
        <v>0</v>
      </c>
      <c r="M210" s="81">
        <f>SUM(SON_Quarterly!AQ210:AT210)</f>
        <v>0</v>
      </c>
      <c r="N210" s="81">
        <f>SUM(SON_Quarterly!AB210:AE210)</f>
        <v>0</v>
      </c>
      <c r="O210" s="81">
        <f>SUM(SON_Quarterly!AU210:AX210)</f>
        <v>0</v>
      </c>
      <c r="P210" s="81">
        <f>SUM(SON_Quarterly!AY210:BB210)</f>
        <v>0</v>
      </c>
      <c r="Q210" s="81">
        <f>SUM(SON_Quarterly!BC210:BF210)</f>
        <v>0</v>
      </c>
      <c r="R210" s="81">
        <f>SUM(SON_Quarterly!BG210:BJ210)</f>
        <v>0</v>
      </c>
    </row>
    <row r="211" spans="2:18" x14ac:dyDescent="0.45">
      <c r="B211" s="31" t="s">
        <v>212</v>
      </c>
      <c r="C211"/>
      <c r="D211" s="83">
        <v>0</v>
      </c>
      <c r="E211" s="83">
        <v>0</v>
      </c>
      <c r="F211" s="83">
        <v>86</v>
      </c>
      <c r="G211" s="83">
        <v>66</v>
      </c>
      <c r="H211" s="75">
        <f>SUM(SON_Quarterly!S211:V211)</f>
        <v>9</v>
      </c>
      <c r="I211" s="110">
        <f>SUM(SON_Quarterly!W211:Z211)</f>
        <v>4</v>
      </c>
      <c r="J211" s="81">
        <f>SUM(SON_Quarterly!AA211:AD211)</f>
        <v>0</v>
      </c>
      <c r="K211" s="81">
        <f>SUM(SON_Quarterly!AE211:AH211)</f>
        <v>0</v>
      </c>
      <c r="L211" s="81">
        <f>SUM(SON_Quarterly!AI211:AL211)</f>
        <v>0</v>
      </c>
      <c r="M211" s="81">
        <f>SUM(SON_Quarterly!AQ211:AT211)</f>
        <v>0</v>
      </c>
      <c r="N211" s="81">
        <f>SUM(SON_Quarterly!AB211:AE211)</f>
        <v>0</v>
      </c>
      <c r="O211" s="81">
        <f>SUM(SON_Quarterly!AU211:AX211)</f>
        <v>0</v>
      </c>
      <c r="P211" s="81">
        <f>SUM(SON_Quarterly!AY211:BB211)</f>
        <v>0</v>
      </c>
      <c r="Q211" s="81">
        <f>SUM(SON_Quarterly!BC211:BF211)</f>
        <v>0</v>
      </c>
      <c r="R211" s="81">
        <f>SUM(SON_Quarterly!BG211:BJ211)</f>
        <v>0</v>
      </c>
    </row>
    <row r="212" spans="2:18" x14ac:dyDescent="0.45">
      <c r="B212" s="31" t="s">
        <v>213</v>
      </c>
      <c r="C212"/>
      <c r="D212" s="83">
        <v>0</v>
      </c>
      <c r="E212" s="83">
        <v>0</v>
      </c>
      <c r="F212" s="83">
        <v>0</v>
      </c>
      <c r="G212" s="83">
        <v>20</v>
      </c>
      <c r="H212" s="75">
        <f>SUM(SON_Quarterly!S212:V212)</f>
        <v>0</v>
      </c>
      <c r="I212" s="110">
        <f>SUM(SON_Quarterly!W212:Z212)</f>
        <v>0</v>
      </c>
      <c r="J212" s="81">
        <f>SUM(SON_Quarterly!AA212:AD212)</f>
        <v>0</v>
      </c>
      <c r="K212" s="81">
        <f>SUM(SON_Quarterly!AE212:AH212)</f>
        <v>0</v>
      </c>
      <c r="L212" s="81">
        <f>SUM(SON_Quarterly!AI212:AL212)</f>
        <v>0</v>
      </c>
      <c r="M212" s="81">
        <f>SUM(SON_Quarterly!AQ212:AT212)</f>
        <v>0</v>
      </c>
      <c r="N212" s="81">
        <f>SUM(SON_Quarterly!AB212:AE212)</f>
        <v>0</v>
      </c>
      <c r="O212" s="81">
        <f>SUM(SON_Quarterly!AU212:AX212)</f>
        <v>0</v>
      </c>
      <c r="P212" s="81">
        <f>SUM(SON_Quarterly!AY212:BB212)</f>
        <v>0</v>
      </c>
      <c r="Q212" s="81">
        <f>SUM(SON_Quarterly!BC212:BF212)</f>
        <v>0</v>
      </c>
      <c r="R212" s="81">
        <f>SUM(SON_Quarterly!BG212:BJ212)</f>
        <v>0</v>
      </c>
    </row>
    <row r="213" spans="2:18" x14ac:dyDescent="0.45">
      <c r="B213" s="31" t="s">
        <v>214</v>
      </c>
      <c r="C213"/>
      <c r="D213" s="83">
        <v>0</v>
      </c>
      <c r="E213" s="83">
        <v>0</v>
      </c>
      <c r="F213" s="83">
        <v>8</v>
      </c>
      <c r="G213" s="83">
        <v>13</v>
      </c>
      <c r="H213" s="75">
        <f>SUM(SON_Quarterly!S213:V213)</f>
        <v>7</v>
      </c>
      <c r="I213" s="110">
        <f>SUM(SON_Quarterly!W213:Z213)</f>
        <v>5</v>
      </c>
      <c r="J213" s="81">
        <f>SUM(SON_Quarterly!AA213:AD213)</f>
        <v>0</v>
      </c>
      <c r="K213" s="81">
        <f>SUM(SON_Quarterly!AE213:AH213)</f>
        <v>0</v>
      </c>
      <c r="L213" s="81">
        <f>SUM(SON_Quarterly!AI213:AL213)</f>
        <v>0</v>
      </c>
      <c r="M213" s="81">
        <f>SUM(SON_Quarterly!AQ213:AT213)</f>
        <v>0</v>
      </c>
      <c r="N213" s="81">
        <f>SUM(SON_Quarterly!AB213:AE213)</f>
        <v>0</v>
      </c>
      <c r="O213" s="81">
        <f>SUM(SON_Quarterly!AU213:AX213)</f>
        <v>0</v>
      </c>
      <c r="P213" s="81">
        <f>SUM(SON_Quarterly!AY213:BB213)</f>
        <v>0</v>
      </c>
      <c r="Q213" s="81">
        <f>SUM(SON_Quarterly!BC213:BF213)</f>
        <v>0</v>
      </c>
      <c r="R213" s="81">
        <f>SUM(SON_Quarterly!BG213:BJ213)</f>
        <v>0</v>
      </c>
    </row>
    <row r="214" spans="2:18" x14ac:dyDescent="0.45">
      <c r="B214" s="31" t="s">
        <v>12</v>
      </c>
      <c r="C214"/>
      <c r="D214" s="83">
        <v>0</v>
      </c>
      <c r="E214" s="83">
        <v>0</v>
      </c>
      <c r="F214" s="83">
        <v>25</v>
      </c>
      <c r="G214" s="83">
        <v>0</v>
      </c>
      <c r="H214" s="75">
        <f>SUM(SON_Quarterly!S214:V214)</f>
        <v>0</v>
      </c>
      <c r="I214" s="110">
        <f>SUM(SON_Quarterly!W214:Z214)</f>
        <v>0</v>
      </c>
      <c r="J214" s="81">
        <f>SUM(SON_Quarterly!AA214:AD214)</f>
        <v>0</v>
      </c>
      <c r="K214" s="81">
        <f>SUM(SON_Quarterly!AE214:AH214)</f>
        <v>0</v>
      </c>
      <c r="L214" s="81">
        <f>SUM(SON_Quarterly!AI214:AL214)</f>
        <v>0</v>
      </c>
      <c r="M214" s="81">
        <f>SUM(SON_Quarterly!AQ214:AT214)</f>
        <v>0</v>
      </c>
      <c r="N214" s="81">
        <f>SUM(SON_Quarterly!AB214:AE214)</f>
        <v>0</v>
      </c>
      <c r="O214" s="81">
        <f>SUM(SON_Quarterly!AU214:AX214)</f>
        <v>0</v>
      </c>
      <c r="P214" s="81">
        <f>SUM(SON_Quarterly!AY214:BB214)</f>
        <v>0</v>
      </c>
      <c r="Q214" s="81">
        <f>SUM(SON_Quarterly!BC214:BF214)</f>
        <v>0</v>
      </c>
      <c r="R214" s="81">
        <f>SUM(SON_Quarterly!BG214:BJ214)</f>
        <v>0</v>
      </c>
    </row>
    <row r="215" spans="2:18" x14ac:dyDescent="0.45">
      <c r="B215" s="31" t="s">
        <v>215</v>
      </c>
      <c r="C215"/>
      <c r="D215" s="83">
        <v>0</v>
      </c>
      <c r="E215" s="83">
        <v>0</v>
      </c>
      <c r="F215" s="83">
        <v>26</v>
      </c>
      <c r="G215" s="83">
        <v>44</v>
      </c>
      <c r="H215" s="75">
        <f>SUM(SON_Quarterly!S215:V215)</f>
        <v>10</v>
      </c>
      <c r="I215" s="110">
        <f>SUM(SON_Quarterly!W215:Z215)</f>
        <v>0</v>
      </c>
      <c r="J215" s="81">
        <f>SUM(SON_Quarterly!AA215:AD215)</f>
        <v>0</v>
      </c>
      <c r="K215" s="81">
        <f>SUM(SON_Quarterly!AE215:AH215)</f>
        <v>0</v>
      </c>
      <c r="L215" s="81">
        <f>SUM(SON_Quarterly!AI215:AL215)</f>
        <v>0</v>
      </c>
      <c r="M215" s="81">
        <f>SUM(SON_Quarterly!AQ215:AT215)</f>
        <v>0</v>
      </c>
      <c r="N215" s="81">
        <f>SUM(SON_Quarterly!AB215:AE215)</f>
        <v>0</v>
      </c>
      <c r="O215" s="81">
        <f>SUM(SON_Quarterly!AU215:AX215)</f>
        <v>0</v>
      </c>
      <c r="P215" s="81">
        <f>SUM(SON_Quarterly!AY215:BB215)</f>
        <v>0</v>
      </c>
      <c r="Q215" s="81">
        <f>SUM(SON_Quarterly!BC215:BF215)</f>
        <v>0</v>
      </c>
      <c r="R215" s="81">
        <f>SUM(SON_Quarterly!BG215:BJ215)</f>
        <v>0</v>
      </c>
    </row>
    <row r="216" spans="2:18" x14ac:dyDescent="0.45">
      <c r="B216" s="31" t="s">
        <v>216</v>
      </c>
      <c r="C216"/>
      <c r="D216" s="83">
        <v>0</v>
      </c>
      <c r="E216" s="83">
        <v>0</v>
      </c>
      <c r="F216" s="83">
        <v>12</v>
      </c>
      <c r="G216" s="83">
        <v>45</v>
      </c>
      <c r="H216" s="75">
        <f>SUM(SON_Quarterly!S216:V216)</f>
        <v>12</v>
      </c>
      <c r="I216" s="110">
        <f>SUM(SON_Quarterly!W216:Z216)</f>
        <v>5</v>
      </c>
      <c r="J216" s="81">
        <f>SUM(SON_Quarterly!AA216:AD216)</f>
        <v>0</v>
      </c>
      <c r="K216" s="81">
        <f>SUM(SON_Quarterly!AE216:AH216)</f>
        <v>0</v>
      </c>
      <c r="L216" s="81">
        <f>SUM(SON_Quarterly!AI216:AL216)</f>
        <v>0</v>
      </c>
      <c r="M216" s="81">
        <f>SUM(SON_Quarterly!AQ216:AT216)</f>
        <v>0</v>
      </c>
      <c r="N216" s="81">
        <f>SUM(SON_Quarterly!AB216:AE216)</f>
        <v>0</v>
      </c>
      <c r="O216" s="81">
        <f>SUM(SON_Quarterly!AU216:AX216)</f>
        <v>0</v>
      </c>
      <c r="P216" s="81">
        <f>SUM(SON_Quarterly!AY216:BB216)</f>
        <v>0</v>
      </c>
      <c r="Q216" s="81">
        <f>SUM(SON_Quarterly!BC216:BF216)</f>
        <v>0</v>
      </c>
      <c r="R216" s="81">
        <f>SUM(SON_Quarterly!BG216:BJ216)</f>
        <v>0</v>
      </c>
    </row>
    <row r="217" spans="2:18" x14ac:dyDescent="0.45">
      <c r="B217" s="31" t="s">
        <v>217</v>
      </c>
      <c r="C217"/>
      <c r="D217" s="83">
        <v>0</v>
      </c>
      <c r="E217" s="83">
        <v>0</v>
      </c>
      <c r="F217" s="83">
        <v>41</v>
      </c>
      <c r="G217" s="83">
        <v>53</v>
      </c>
      <c r="H217" s="75">
        <f>SUM(SON_Quarterly!S217:V217)</f>
        <v>38</v>
      </c>
      <c r="I217" s="110">
        <f>SUM(SON_Quarterly!W217:Z217)</f>
        <v>3</v>
      </c>
      <c r="J217" s="81">
        <f>SUM(SON_Quarterly!AA217:AD217)</f>
        <v>0</v>
      </c>
      <c r="K217" s="81">
        <f>SUM(SON_Quarterly!AE217:AH217)</f>
        <v>0</v>
      </c>
      <c r="L217" s="81">
        <f>SUM(SON_Quarterly!AI217:AL217)</f>
        <v>0</v>
      </c>
      <c r="M217" s="81">
        <f>SUM(SON_Quarterly!AQ217:AT217)</f>
        <v>0</v>
      </c>
      <c r="N217" s="81">
        <f>SUM(SON_Quarterly!AB217:AE217)</f>
        <v>0</v>
      </c>
      <c r="O217" s="81">
        <f>SUM(SON_Quarterly!AU217:AX217)</f>
        <v>0</v>
      </c>
      <c r="P217" s="81">
        <f>SUM(SON_Quarterly!AY217:BB217)</f>
        <v>0</v>
      </c>
      <c r="Q217" s="81">
        <f>SUM(SON_Quarterly!BC217:BF217)</f>
        <v>0</v>
      </c>
      <c r="R217" s="81">
        <f>SUM(SON_Quarterly!BG217:BJ217)</f>
        <v>0</v>
      </c>
    </row>
    <row r="218" spans="2:18" x14ac:dyDescent="0.45">
      <c r="B218" s="31" t="s">
        <v>218</v>
      </c>
      <c r="C218"/>
      <c r="D218" s="83">
        <v>0</v>
      </c>
      <c r="E218" s="83">
        <v>0</v>
      </c>
      <c r="F218" s="83">
        <v>4</v>
      </c>
      <c r="G218" s="83">
        <v>10</v>
      </c>
      <c r="H218" s="75">
        <f>SUM(SON_Quarterly!S218:V218)</f>
        <v>4</v>
      </c>
      <c r="I218" s="110">
        <f>SUM(SON_Quarterly!W218:Z218)</f>
        <v>1</v>
      </c>
      <c r="J218" s="81">
        <f>SUM(SON_Quarterly!AA218:AD218)</f>
        <v>0</v>
      </c>
      <c r="K218" s="81">
        <f>SUM(SON_Quarterly!AE218:AH218)</f>
        <v>0</v>
      </c>
      <c r="L218" s="81">
        <f>SUM(SON_Quarterly!AI218:AL218)</f>
        <v>0</v>
      </c>
      <c r="M218" s="81">
        <f>SUM(SON_Quarterly!AQ218:AT218)</f>
        <v>0</v>
      </c>
      <c r="N218" s="81">
        <f>SUM(SON_Quarterly!AB218:AE218)</f>
        <v>0</v>
      </c>
      <c r="O218" s="81">
        <f>SUM(SON_Quarterly!AU218:AX218)</f>
        <v>0</v>
      </c>
      <c r="P218" s="81">
        <f>SUM(SON_Quarterly!AY218:BB218)</f>
        <v>0</v>
      </c>
      <c r="Q218" s="81">
        <f>SUM(SON_Quarterly!BC218:BF218)</f>
        <v>0</v>
      </c>
      <c r="R218" s="81">
        <f>SUM(SON_Quarterly!BG218:BJ218)</f>
        <v>0</v>
      </c>
    </row>
    <row r="219" spans="2:18" x14ac:dyDescent="0.45">
      <c r="B219" s="31" t="s">
        <v>219</v>
      </c>
      <c r="C219"/>
      <c r="D219" s="83">
        <v>0</v>
      </c>
      <c r="E219" s="83">
        <v>0</v>
      </c>
      <c r="F219" s="83">
        <v>14</v>
      </c>
      <c r="G219" s="83">
        <v>35</v>
      </c>
      <c r="H219" s="75">
        <f>SUM(SON_Quarterly!S219:V219)</f>
        <v>11</v>
      </c>
      <c r="I219" s="110">
        <f>SUM(SON_Quarterly!W219:Z219)</f>
        <v>8</v>
      </c>
      <c r="J219" s="81">
        <f>SUM(SON_Quarterly!AA219:AD219)</f>
        <v>0</v>
      </c>
      <c r="K219" s="81">
        <f>SUM(SON_Quarterly!AE219:AH219)</f>
        <v>0</v>
      </c>
      <c r="L219" s="81">
        <f>SUM(SON_Quarterly!AI219:AL219)</f>
        <v>0</v>
      </c>
      <c r="M219" s="81">
        <f>SUM(SON_Quarterly!AQ219:AT219)</f>
        <v>0</v>
      </c>
      <c r="N219" s="81">
        <f>SUM(SON_Quarterly!AB219:AE219)</f>
        <v>0</v>
      </c>
      <c r="O219" s="81">
        <f>SUM(SON_Quarterly!AU219:AX219)</f>
        <v>0</v>
      </c>
      <c r="P219" s="81">
        <f>SUM(SON_Quarterly!AY219:BB219)</f>
        <v>0</v>
      </c>
      <c r="Q219" s="81">
        <f>SUM(SON_Quarterly!BC219:BF219)</f>
        <v>0</v>
      </c>
      <c r="R219" s="81">
        <f>SUM(SON_Quarterly!BG219:BJ219)</f>
        <v>0</v>
      </c>
    </row>
    <row r="220" spans="2:18" x14ac:dyDescent="0.45">
      <c r="B220" s="31" t="s">
        <v>207</v>
      </c>
      <c r="C220"/>
      <c r="D220" s="83">
        <v>0</v>
      </c>
      <c r="E220" s="83">
        <v>0</v>
      </c>
      <c r="F220" s="83">
        <v>3</v>
      </c>
      <c r="G220" s="83">
        <v>0</v>
      </c>
      <c r="H220" s="75">
        <f>SUM(SON_Quarterly!S220:V220)</f>
        <v>0</v>
      </c>
      <c r="I220" s="110">
        <f>SUM(SON_Quarterly!W220:Z220)</f>
        <v>0</v>
      </c>
      <c r="J220" s="81">
        <f>SUM(SON_Quarterly!AA220:AD220)</f>
        <v>0</v>
      </c>
      <c r="K220" s="81">
        <f>SUM(SON_Quarterly!AE220:AH220)</f>
        <v>0</v>
      </c>
      <c r="L220" s="81">
        <f>SUM(SON_Quarterly!AI220:AL220)</f>
        <v>0</v>
      </c>
      <c r="M220" s="81">
        <f>SUM(SON_Quarterly!AQ220:AT220)</f>
        <v>0</v>
      </c>
      <c r="N220" s="81">
        <f>SUM(SON_Quarterly!AB220:AE220)</f>
        <v>0</v>
      </c>
      <c r="O220" s="81">
        <f>SUM(SON_Quarterly!AU220:AX220)</f>
        <v>0</v>
      </c>
      <c r="P220" s="81">
        <f>SUM(SON_Quarterly!AY220:BB220)</f>
        <v>0</v>
      </c>
      <c r="Q220" s="81">
        <f>SUM(SON_Quarterly!BC220:BF220)</f>
        <v>0</v>
      </c>
      <c r="R220" s="81">
        <f>SUM(SON_Quarterly!BG220:BJ220)</f>
        <v>0</v>
      </c>
    </row>
    <row r="221" spans="2:18" x14ac:dyDescent="0.45">
      <c r="B221" s="31"/>
      <c r="C221"/>
      <c r="D221" s="83"/>
      <c r="E221" s="83"/>
      <c r="F221" s="83"/>
      <c r="G221" s="83"/>
      <c r="I221" s="108"/>
    </row>
    <row r="222" spans="2:18" s="7" customFormat="1" x14ac:dyDescent="0.45">
      <c r="B222" s="72" t="s">
        <v>138</v>
      </c>
      <c r="C222" s="70"/>
      <c r="D222" s="82">
        <f>SUM(D223:D233)</f>
        <v>0</v>
      </c>
      <c r="E222" s="82">
        <f t="shared" ref="E222:H222" si="127">SUM(E223:E233)</f>
        <v>0</v>
      </c>
      <c r="F222" s="82">
        <f>SUM(F223:F233)</f>
        <v>2080</v>
      </c>
      <c r="G222" s="82">
        <f>SUM(G223:G233)</f>
        <v>1696</v>
      </c>
      <c r="H222" s="137">
        <f t="shared" si="127"/>
        <v>387</v>
      </c>
      <c r="I222" s="112">
        <f t="shared" ref="I222:J222" si="128">SUM(I223:I233)</f>
        <v>28</v>
      </c>
      <c r="J222" s="137">
        <f t="shared" si="128"/>
        <v>0</v>
      </c>
      <c r="K222" s="137">
        <f t="shared" ref="K222:Q222" si="129">SUM(K223:K233)</f>
        <v>0</v>
      </c>
      <c r="L222" s="137">
        <f t="shared" si="129"/>
        <v>0</v>
      </c>
      <c r="M222" s="137">
        <f t="shared" si="129"/>
        <v>0</v>
      </c>
      <c r="N222" s="137">
        <f t="shared" si="129"/>
        <v>0</v>
      </c>
      <c r="O222" s="137">
        <f>SUM(O223:O233)</f>
        <v>0</v>
      </c>
      <c r="P222" s="137">
        <f t="shared" si="129"/>
        <v>0</v>
      </c>
      <c r="Q222" s="137">
        <f t="shared" si="129"/>
        <v>0</v>
      </c>
      <c r="R222" s="137">
        <f t="shared" ref="R222" si="130">SUM(R223:R233)</f>
        <v>0</v>
      </c>
    </row>
    <row r="223" spans="2:18" x14ac:dyDescent="0.45">
      <c r="B223" s="31" t="s">
        <v>220</v>
      </c>
      <c r="C223"/>
      <c r="D223" s="83">
        <v>0</v>
      </c>
      <c r="E223" s="83">
        <v>0</v>
      </c>
      <c r="F223" s="83">
        <v>183</v>
      </c>
      <c r="G223" s="83">
        <v>152</v>
      </c>
      <c r="H223" s="75">
        <f>SUM(SON_Quarterly!S223:V223)</f>
        <v>36</v>
      </c>
      <c r="I223" s="110">
        <f>SUM(SON_Quarterly!W223:Z223)</f>
        <v>1</v>
      </c>
      <c r="J223" s="81">
        <f>SUM(SON_Quarterly!AA223:AD223)</f>
        <v>0</v>
      </c>
      <c r="K223" s="81">
        <f>SUM(SON_Quarterly!AE223:AH223)</f>
        <v>0</v>
      </c>
      <c r="L223" s="81">
        <f>SUM(SON_Quarterly!AI223:AL223)</f>
        <v>0</v>
      </c>
      <c r="M223" s="81">
        <f>SUM(SON_Quarterly!AQ223:AT223)</f>
        <v>0</v>
      </c>
      <c r="N223" s="81">
        <f>SUM(SON_Quarterly!AB223:AE223)</f>
        <v>0</v>
      </c>
      <c r="O223" s="81">
        <f>SUM(SON_Quarterly!AU223:AX223)</f>
        <v>0</v>
      </c>
      <c r="P223" s="81">
        <f>SUM(SON_Quarterly!AY223:BB223)</f>
        <v>0</v>
      </c>
      <c r="Q223" s="81">
        <f>SUM(SON_Quarterly!BC223:BF223)</f>
        <v>0</v>
      </c>
      <c r="R223" s="81">
        <f>SUM(SON_Quarterly!BG223:BJ223)</f>
        <v>0</v>
      </c>
    </row>
    <row r="224" spans="2:18" x14ac:dyDescent="0.45">
      <c r="B224" s="31" t="s">
        <v>221</v>
      </c>
      <c r="C224"/>
      <c r="D224" s="83">
        <v>0</v>
      </c>
      <c r="E224" s="83">
        <v>0</v>
      </c>
      <c r="F224" s="83">
        <v>11</v>
      </c>
      <c r="G224" s="83">
        <v>10</v>
      </c>
      <c r="H224" s="75">
        <f>SUM(SON_Quarterly!S224:V224)</f>
        <v>1</v>
      </c>
      <c r="I224" s="110">
        <f>SUM(SON_Quarterly!W224:Z224)</f>
        <v>0</v>
      </c>
      <c r="J224" s="81">
        <f>SUM(SON_Quarterly!AA224:AD224)</f>
        <v>0</v>
      </c>
      <c r="K224" s="81">
        <f>SUM(SON_Quarterly!AE224:AH224)</f>
        <v>0</v>
      </c>
      <c r="L224" s="81">
        <f>SUM(SON_Quarterly!AI224:AL224)</f>
        <v>0</v>
      </c>
      <c r="M224" s="81">
        <f>SUM(SON_Quarterly!AQ224:AT224)</f>
        <v>0</v>
      </c>
      <c r="N224" s="81">
        <f>SUM(SON_Quarterly!AB224:AE224)</f>
        <v>0</v>
      </c>
      <c r="O224" s="81">
        <f>SUM(SON_Quarterly!AU224:AX224)</f>
        <v>0</v>
      </c>
      <c r="P224" s="81">
        <f>SUM(SON_Quarterly!AY224:BB224)</f>
        <v>0</v>
      </c>
      <c r="Q224" s="81">
        <f>SUM(SON_Quarterly!BC224:BF224)</f>
        <v>0</v>
      </c>
      <c r="R224" s="81">
        <f>SUM(SON_Quarterly!BG224:BJ224)</f>
        <v>0</v>
      </c>
    </row>
    <row r="225" spans="2:18" x14ac:dyDescent="0.45">
      <c r="B225" s="31" t="s">
        <v>222</v>
      </c>
      <c r="C225"/>
      <c r="D225" s="83">
        <v>0</v>
      </c>
      <c r="E225" s="83">
        <v>0</v>
      </c>
      <c r="F225" s="83">
        <v>32</v>
      </c>
      <c r="G225" s="83">
        <v>34</v>
      </c>
      <c r="H225" s="75">
        <f>SUM(SON_Quarterly!S225:V225)</f>
        <v>21</v>
      </c>
      <c r="I225" s="110">
        <f>SUM(SON_Quarterly!W225:Z225)</f>
        <v>2</v>
      </c>
      <c r="J225" s="81">
        <f>SUM(SON_Quarterly!AA225:AD225)</f>
        <v>0</v>
      </c>
      <c r="K225" s="81">
        <f>SUM(SON_Quarterly!AE225:AH225)</f>
        <v>0</v>
      </c>
      <c r="L225" s="81">
        <f>SUM(SON_Quarterly!AI225:AL225)</f>
        <v>0</v>
      </c>
      <c r="M225" s="81">
        <f>SUM(SON_Quarterly!AQ225:AT225)</f>
        <v>0</v>
      </c>
      <c r="N225" s="81">
        <f>SUM(SON_Quarterly!AB225:AE225)</f>
        <v>0</v>
      </c>
      <c r="O225" s="81">
        <f>SUM(SON_Quarterly!AU225:AX225)</f>
        <v>0</v>
      </c>
      <c r="P225" s="81">
        <f>SUM(SON_Quarterly!AY225:BB225)</f>
        <v>0</v>
      </c>
      <c r="Q225" s="81">
        <f>SUM(SON_Quarterly!BC225:BF225)</f>
        <v>0</v>
      </c>
      <c r="R225" s="81">
        <f>SUM(SON_Quarterly!BG225:BJ225)</f>
        <v>0</v>
      </c>
    </row>
    <row r="226" spans="2:18" x14ac:dyDescent="0.45">
      <c r="B226" s="31" t="s">
        <v>223</v>
      </c>
      <c r="C226"/>
      <c r="D226" s="83">
        <v>0</v>
      </c>
      <c r="E226" s="83">
        <v>0</v>
      </c>
      <c r="F226" s="83">
        <v>9</v>
      </c>
      <c r="G226" s="83">
        <v>2</v>
      </c>
      <c r="H226" s="75">
        <f>SUM(SON_Quarterly!S226:V226)</f>
        <v>2</v>
      </c>
      <c r="I226" s="110">
        <f>SUM(SON_Quarterly!W226:Z226)</f>
        <v>0</v>
      </c>
      <c r="J226" s="81">
        <f>SUM(SON_Quarterly!AA226:AD226)</f>
        <v>0</v>
      </c>
      <c r="K226" s="81">
        <f>SUM(SON_Quarterly!AE226:AH226)</f>
        <v>0</v>
      </c>
      <c r="L226" s="81">
        <f>SUM(SON_Quarterly!AI226:AL226)</f>
        <v>0</v>
      </c>
      <c r="M226" s="81">
        <f>SUM(SON_Quarterly!AQ226:AT226)</f>
        <v>0</v>
      </c>
      <c r="N226" s="81">
        <f>SUM(SON_Quarterly!AB226:AE226)</f>
        <v>0</v>
      </c>
      <c r="O226" s="81">
        <f>SUM(SON_Quarterly!AU226:AX226)</f>
        <v>0</v>
      </c>
      <c r="P226" s="81">
        <f>SUM(SON_Quarterly!AY226:BB226)</f>
        <v>0</v>
      </c>
      <c r="Q226" s="81">
        <f>SUM(SON_Quarterly!BC226:BF226)</f>
        <v>0</v>
      </c>
      <c r="R226" s="81">
        <f>SUM(SON_Quarterly!BG226:BJ226)</f>
        <v>0</v>
      </c>
    </row>
    <row r="227" spans="2:18" x14ac:dyDescent="0.45">
      <c r="B227" s="31" t="s">
        <v>279</v>
      </c>
      <c r="C227"/>
      <c r="D227" s="83">
        <v>0</v>
      </c>
      <c r="E227" s="83">
        <v>0</v>
      </c>
      <c r="F227" s="83">
        <v>1</v>
      </c>
      <c r="G227" s="83">
        <v>0</v>
      </c>
      <c r="H227" s="75">
        <f>SUM(SON_Quarterly!S227:V227)</f>
        <v>14</v>
      </c>
      <c r="I227" s="110">
        <f>SUM(SON_Quarterly!W227:Z227)</f>
        <v>0</v>
      </c>
      <c r="J227" s="81">
        <f>SUM(SON_Quarterly!AA227:AD227)</f>
        <v>0</v>
      </c>
      <c r="K227" s="81">
        <f>SUM(SON_Quarterly!AE227:AH227)</f>
        <v>0</v>
      </c>
      <c r="L227" s="81">
        <f>SUM(SON_Quarterly!AI227:AL227)</f>
        <v>0</v>
      </c>
      <c r="M227" s="81">
        <f>SUM(SON_Quarterly!AQ227:AT227)</f>
        <v>0</v>
      </c>
      <c r="N227" s="81">
        <f>SUM(SON_Quarterly!AB227:AE227)</f>
        <v>0</v>
      </c>
      <c r="O227" s="81">
        <f>SUM(SON_Quarterly!AU227:AX227)</f>
        <v>0</v>
      </c>
      <c r="P227" s="81">
        <f>SUM(SON_Quarterly!AY227:BB227)</f>
        <v>0</v>
      </c>
      <c r="Q227" s="81">
        <f>SUM(SON_Quarterly!BC227:BF227)</f>
        <v>0</v>
      </c>
      <c r="R227" s="81">
        <f>SUM(SON_Quarterly!BG227:BJ227)</f>
        <v>0</v>
      </c>
    </row>
    <row r="228" spans="2:18" x14ac:dyDescent="0.45">
      <c r="B228" s="31" t="s">
        <v>280</v>
      </c>
      <c r="C228"/>
      <c r="D228" s="83">
        <v>0</v>
      </c>
      <c r="E228" s="83">
        <v>0</v>
      </c>
      <c r="F228" s="83">
        <v>3</v>
      </c>
      <c r="G228" s="83">
        <v>0</v>
      </c>
      <c r="H228" s="75">
        <f>SUM(SON_Quarterly!S228:V228)</f>
        <v>0</v>
      </c>
      <c r="I228" s="110">
        <f>SUM(SON_Quarterly!W228:Z228)</f>
        <v>0</v>
      </c>
      <c r="J228" s="81">
        <f>SUM(SON_Quarterly!AA228:AD228)</f>
        <v>0</v>
      </c>
      <c r="K228" s="81">
        <f>SUM(SON_Quarterly!AE228:AH228)</f>
        <v>0</v>
      </c>
      <c r="L228" s="81">
        <f>SUM(SON_Quarterly!AI228:AL228)</f>
        <v>0</v>
      </c>
      <c r="M228" s="81">
        <f>SUM(SON_Quarterly!AQ228:AT228)</f>
        <v>0</v>
      </c>
      <c r="N228" s="81">
        <f>SUM(SON_Quarterly!AB228:AE228)</f>
        <v>0</v>
      </c>
      <c r="O228" s="81">
        <f>SUM(SON_Quarterly!AU228:AX228)</f>
        <v>0</v>
      </c>
      <c r="P228" s="81">
        <f>SUM(SON_Quarterly!AY228:BB228)</f>
        <v>0</v>
      </c>
      <c r="Q228" s="81">
        <f>SUM(SON_Quarterly!BC228:BF228)</f>
        <v>0</v>
      </c>
      <c r="R228" s="81">
        <f>SUM(SON_Quarterly!BG228:BJ228)</f>
        <v>0</v>
      </c>
    </row>
    <row r="229" spans="2:18" x14ac:dyDescent="0.45">
      <c r="B229" s="31" t="s">
        <v>224</v>
      </c>
      <c r="C229"/>
      <c r="D229" s="83">
        <v>0</v>
      </c>
      <c r="E229" s="83">
        <v>0</v>
      </c>
      <c r="F229" s="83">
        <v>24</v>
      </c>
      <c r="G229" s="83">
        <v>40</v>
      </c>
      <c r="H229" s="75">
        <f>SUM(SON_Quarterly!S229:V229)</f>
        <v>0</v>
      </c>
      <c r="I229" s="110">
        <f>SUM(SON_Quarterly!W229:Z229)</f>
        <v>0</v>
      </c>
      <c r="J229" s="81">
        <f>SUM(SON_Quarterly!AA229:AD229)</f>
        <v>0</v>
      </c>
      <c r="K229" s="81">
        <f>SUM(SON_Quarterly!AE229:AH229)</f>
        <v>0</v>
      </c>
      <c r="L229" s="81">
        <f>SUM(SON_Quarterly!AI229:AL229)</f>
        <v>0</v>
      </c>
      <c r="M229" s="81">
        <f>SUM(SON_Quarterly!AQ229:AT229)</f>
        <v>0</v>
      </c>
      <c r="N229" s="81">
        <f>SUM(SON_Quarterly!AB229:AE229)</f>
        <v>0</v>
      </c>
      <c r="O229" s="81">
        <f>SUM(SON_Quarterly!AU229:AX229)</f>
        <v>0</v>
      </c>
      <c r="P229" s="81">
        <f>SUM(SON_Quarterly!AY229:BB229)</f>
        <v>0</v>
      </c>
      <c r="Q229" s="81">
        <f>SUM(SON_Quarterly!BC229:BF229)</f>
        <v>0</v>
      </c>
      <c r="R229" s="81">
        <f>SUM(SON_Quarterly!BG229:BJ229)</f>
        <v>0</v>
      </c>
    </row>
    <row r="230" spans="2:18" x14ac:dyDescent="0.45">
      <c r="B230" s="31" t="s">
        <v>225</v>
      </c>
      <c r="C230"/>
      <c r="D230" s="83">
        <v>0</v>
      </c>
      <c r="E230" s="83">
        <v>0</v>
      </c>
      <c r="F230" s="83">
        <v>7</v>
      </c>
      <c r="G230" s="83">
        <v>10</v>
      </c>
      <c r="H230" s="75">
        <f>SUM(SON_Quarterly!S230:V230)</f>
        <v>5</v>
      </c>
      <c r="I230" s="110">
        <f>SUM(SON_Quarterly!W230:Z230)</f>
        <v>1</v>
      </c>
      <c r="J230" s="81">
        <f>SUM(SON_Quarterly!AA230:AD230)</f>
        <v>0</v>
      </c>
      <c r="K230" s="81">
        <f>SUM(SON_Quarterly!AE230:AH230)</f>
        <v>0</v>
      </c>
      <c r="L230" s="81">
        <f>SUM(SON_Quarterly!AI230:AL230)</f>
        <v>0</v>
      </c>
      <c r="M230" s="81">
        <f>SUM(SON_Quarterly!AQ230:AT230)</f>
        <v>0</v>
      </c>
      <c r="N230" s="81">
        <f>SUM(SON_Quarterly!AB230:AE230)</f>
        <v>0</v>
      </c>
      <c r="O230" s="81">
        <f>SUM(SON_Quarterly!AU230:AX230)</f>
        <v>0</v>
      </c>
      <c r="P230" s="81">
        <f>SUM(SON_Quarterly!AY230:BB230)</f>
        <v>0</v>
      </c>
      <c r="Q230" s="81">
        <f>SUM(SON_Quarterly!BC230:BF230)</f>
        <v>0</v>
      </c>
      <c r="R230" s="81">
        <f>SUM(SON_Quarterly!BG230:BJ230)</f>
        <v>0</v>
      </c>
    </row>
    <row r="231" spans="2:18" x14ac:dyDescent="0.45">
      <c r="B231" s="31" t="s">
        <v>226</v>
      </c>
      <c r="C231"/>
      <c r="D231" s="83">
        <v>0</v>
      </c>
      <c r="E231" s="83">
        <v>0</v>
      </c>
      <c r="F231" s="83">
        <v>199</v>
      </c>
      <c r="G231" s="83">
        <v>126</v>
      </c>
      <c r="H231" s="75">
        <f>SUM(SON_Quarterly!S231:V231)</f>
        <v>42</v>
      </c>
      <c r="I231" s="110">
        <f>SUM(SON_Quarterly!W231:Z231)</f>
        <v>1</v>
      </c>
      <c r="J231" s="81">
        <f>SUM(SON_Quarterly!AA231:AD231)</f>
        <v>0</v>
      </c>
      <c r="K231" s="81">
        <f>SUM(SON_Quarterly!AE231:AH231)</f>
        <v>0</v>
      </c>
      <c r="L231" s="81">
        <f>SUM(SON_Quarterly!AI231:AL231)</f>
        <v>0</v>
      </c>
      <c r="M231" s="81">
        <f>SUM(SON_Quarterly!AQ231:AT231)</f>
        <v>0</v>
      </c>
      <c r="N231" s="81">
        <f>SUM(SON_Quarterly!AB231:AE231)</f>
        <v>0</v>
      </c>
      <c r="O231" s="81">
        <f>SUM(SON_Quarterly!AU231:AX231)</f>
        <v>0</v>
      </c>
      <c r="P231" s="81">
        <f>SUM(SON_Quarterly!AY231:BB231)</f>
        <v>0</v>
      </c>
      <c r="Q231" s="81">
        <f>SUM(SON_Quarterly!BC231:BF231)</f>
        <v>0</v>
      </c>
      <c r="R231" s="81">
        <f>SUM(SON_Quarterly!BG231:BJ231)</f>
        <v>0</v>
      </c>
    </row>
    <row r="232" spans="2:18" x14ac:dyDescent="0.45">
      <c r="B232" s="31" t="s">
        <v>227</v>
      </c>
      <c r="C232"/>
      <c r="D232" s="83">
        <v>0</v>
      </c>
      <c r="E232" s="83">
        <v>0</v>
      </c>
      <c r="F232" s="83">
        <v>234</v>
      </c>
      <c r="G232" s="83">
        <v>149</v>
      </c>
      <c r="H232" s="75">
        <f>SUM(SON_Quarterly!S232:V232)</f>
        <v>31</v>
      </c>
      <c r="I232" s="110">
        <f>SUM(SON_Quarterly!W232:Z232)</f>
        <v>6</v>
      </c>
      <c r="J232" s="81">
        <f>SUM(SON_Quarterly!AA232:AD232)</f>
        <v>0</v>
      </c>
      <c r="K232" s="81">
        <f>SUM(SON_Quarterly!AE232:AH232)</f>
        <v>0</v>
      </c>
      <c r="L232" s="81">
        <f>SUM(SON_Quarterly!AI232:AL232)</f>
        <v>0</v>
      </c>
      <c r="M232" s="81">
        <f>SUM(SON_Quarterly!AQ232:AT232)</f>
        <v>0</v>
      </c>
      <c r="N232" s="81">
        <f>SUM(SON_Quarterly!AB232:AE232)</f>
        <v>0</v>
      </c>
      <c r="O232" s="81">
        <f>SUM(SON_Quarterly!AU232:AX232)</f>
        <v>0</v>
      </c>
      <c r="P232" s="81">
        <f>SUM(SON_Quarterly!AY232:BB232)</f>
        <v>0</v>
      </c>
      <c r="Q232" s="81">
        <f>SUM(SON_Quarterly!BC232:BF232)</f>
        <v>0</v>
      </c>
      <c r="R232" s="81">
        <f>SUM(SON_Quarterly!BG232:BJ232)</f>
        <v>0</v>
      </c>
    </row>
    <row r="233" spans="2:18" x14ac:dyDescent="0.45">
      <c r="B233" s="31" t="s">
        <v>228</v>
      </c>
      <c r="C233"/>
      <c r="D233" s="83">
        <v>0</v>
      </c>
      <c r="E233" s="83">
        <v>0</v>
      </c>
      <c r="F233" s="83">
        <v>1377</v>
      </c>
      <c r="G233" s="83">
        <v>1173</v>
      </c>
      <c r="H233" s="75">
        <f>SUM(SON_Quarterly!S233:V233)</f>
        <v>235</v>
      </c>
      <c r="I233" s="110">
        <f>SUM(SON_Quarterly!W233:Z233)</f>
        <v>17</v>
      </c>
      <c r="J233" s="81">
        <f>SUM(SON_Quarterly!AA233:AD233)</f>
        <v>0</v>
      </c>
      <c r="K233" s="81">
        <f>SUM(SON_Quarterly!AE233:AH233)</f>
        <v>0</v>
      </c>
      <c r="L233" s="81">
        <f>SUM(SON_Quarterly!AI233:AL233)</f>
        <v>0</v>
      </c>
      <c r="M233" s="81">
        <f>SUM(SON_Quarterly!AQ233:AT233)</f>
        <v>0</v>
      </c>
      <c r="N233" s="81">
        <f>SUM(SON_Quarterly!AB233:AE233)</f>
        <v>0</v>
      </c>
      <c r="O233" s="81">
        <f>SUM(SON_Quarterly!AU233:AX233)</f>
        <v>0</v>
      </c>
      <c r="P233" s="81">
        <f>SUM(SON_Quarterly!AY233:BB233)</f>
        <v>0</v>
      </c>
      <c r="Q233" s="81">
        <f>SUM(SON_Quarterly!BC233:BF233)</f>
        <v>0</v>
      </c>
      <c r="R233" s="81">
        <f>SUM(SON_Quarterly!BG233:BJ233)</f>
        <v>0</v>
      </c>
    </row>
    <row r="234" spans="2:18" x14ac:dyDescent="0.45">
      <c r="B234" s="31"/>
      <c r="C234"/>
      <c r="D234" s="83"/>
      <c r="E234" s="83"/>
      <c r="F234" s="83"/>
      <c r="G234" s="83"/>
      <c r="I234" s="108"/>
    </row>
    <row r="235" spans="2:18" s="7" customFormat="1" x14ac:dyDescent="0.45">
      <c r="B235" s="72" t="s">
        <v>149</v>
      </c>
      <c r="C235" s="70"/>
      <c r="D235" s="82">
        <f>SUM(D236:D246)</f>
        <v>0</v>
      </c>
      <c r="E235" s="82">
        <f t="shared" ref="E235:H235" si="131">SUM(E236:E246)</f>
        <v>0</v>
      </c>
      <c r="F235" s="82">
        <f>SUM(F236:F246)</f>
        <v>561</v>
      </c>
      <c r="G235" s="82">
        <f t="shared" si="131"/>
        <v>466</v>
      </c>
      <c r="H235" s="137">
        <f t="shared" si="131"/>
        <v>149</v>
      </c>
      <c r="I235" s="112">
        <f t="shared" ref="I235:J235" si="132">SUM(I236:I246)</f>
        <v>42</v>
      </c>
      <c r="J235" s="137">
        <f t="shared" si="132"/>
        <v>0</v>
      </c>
      <c r="K235" s="137">
        <f t="shared" ref="K235:Q235" si="133">SUM(K236:K246)</f>
        <v>0</v>
      </c>
      <c r="L235" s="137">
        <f t="shared" si="133"/>
        <v>0</v>
      </c>
      <c r="M235" s="137">
        <f t="shared" si="133"/>
        <v>0</v>
      </c>
      <c r="N235" s="137">
        <f t="shared" si="133"/>
        <v>0</v>
      </c>
      <c r="O235" s="137">
        <f>SUM(O236:O246)</f>
        <v>0</v>
      </c>
      <c r="P235" s="137">
        <f t="shared" si="133"/>
        <v>0</v>
      </c>
      <c r="Q235" s="137">
        <f t="shared" si="133"/>
        <v>0</v>
      </c>
      <c r="R235" s="137">
        <f t="shared" ref="R235" si="134">SUM(R236:R246)</f>
        <v>0</v>
      </c>
    </row>
    <row r="236" spans="2:18" x14ac:dyDescent="0.45">
      <c r="B236" s="31" t="s">
        <v>229</v>
      </c>
      <c r="C236"/>
      <c r="D236" s="83">
        <v>0</v>
      </c>
      <c r="E236" s="83">
        <v>0</v>
      </c>
      <c r="F236" s="83">
        <v>6</v>
      </c>
      <c r="G236" s="83">
        <v>3</v>
      </c>
      <c r="H236" s="75">
        <f>SUM(SON_Quarterly!S236:V236)</f>
        <v>3</v>
      </c>
      <c r="I236" s="110">
        <f>SUM(SON_Quarterly!W236:Z236)</f>
        <v>2</v>
      </c>
      <c r="J236" s="81">
        <f>SUM(SON_Quarterly!AA236:AD236)</f>
        <v>0</v>
      </c>
      <c r="K236" s="81">
        <f>SUM(SON_Quarterly!AE236:AH236)</f>
        <v>0</v>
      </c>
      <c r="L236" s="81">
        <f>SUM(SON_Quarterly!AI236:AL236)</f>
        <v>0</v>
      </c>
      <c r="M236" s="81">
        <f>SUM(SON_Quarterly!AQ236:AT236)</f>
        <v>0</v>
      </c>
      <c r="N236" s="81">
        <f>SUM(SON_Quarterly!AB236:AE236)</f>
        <v>0</v>
      </c>
      <c r="O236" s="81">
        <f>SUM(SON_Quarterly!AU236:AX236)</f>
        <v>0</v>
      </c>
      <c r="P236" s="81">
        <f>SUM(SON_Quarterly!AY236:BB236)</f>
        <v>0</v>
      </c>
      <c r="Q236" s="81">
        <f>SUM(SON_Quarterly!BC236:BF236)</f>
        <v>0</v>
      </c>
      <c r="R236" s="81">
        <f>SUM(SON_Quarterly!BG236:BJ236)</f>
        <v>0</v>
      </c>
    </row>
    <row r="237" spans="2:18" x14ac:dyDescent="0.45">
      <c r="B237" s="31" t="s">
        <v>230</v>
      </c>
      <c r="C237"/>
      <c r="D237" s="83">
        <v>0</v>
      </c>
      <c r="E237" s="83">
        <v>0</v>
      </c>
      <c r="F237" s="83">
        <v>4</v>
      </c>
      <c r="G237" s="83">
        <v>5</v>
      </c>
      <c r="H237" s="75">
        <f>SUM(SON_Quarterly!S237:V237)</f>
        <v>1</v>
      </c>
      <c r="I237" s="110">
        <f>SUM(SON_Quarterly!W237:Z237)</f>
        <v>0</v>
      </c>
      <c r="J237" s="81">
        <f>SUM(SON_Quarterly!AA237:AD237)</f>
        <v>0</v>
      </c>
      <c r="K237" s="81">
        <f>SUM(SON_Quarterly!AE237:AH237)</f>
        <v>0</v>
      </c>
      <c r="L237" s="81">
        <f>SUM(SON_Quarterly!AI237:AL237)</f>
        <v>0</v>
      </c>
      <c r="M237" s="81">
        <f>SUM(SON_Quarterly!AQ237:AT237)</f>
        <v>0</v>
      </c>
      <c r="N237" s="81">
        <f>SUM(SON_Quarterly!AB237:AE237)</f>
        <v>0</v>
      </c>
      <c r="O237" s="81">
        <f>SUM(SON_Quarterly!AU237:AX237)</f>
        <v>0</v>
      </c>
      <c r="P237" s="81">
        <f>SUM(SON_Quarterly!AY237:BB237)</f>
        <v>0</v>
      </c>
      <c r="Q237" s="81">
        <f>SUM(SON_Quarterly!BC237:BF237)</f>
        <v>0</v>
      </c>
      <c r="R237" s="81">
        <f>SUM(SON_Quarterly!BG237:BJ237)</f>
        <v>0</v>
      </c>
    </row>
    <row r="238" spans="2:18" x14ac:dyDescent="0.45">
      <c r="B238" s="31" t="s">
        <v>231</v>
      </c>
      <c r="C238"/>
      <c r="D238" s="83">
        <v>0</v>
      </c>
      <c r="E238" s="83">
        <v>0</v>
      </c>
      <c r="F238" s="83">
        <v>4</v>
      </c>
      <c r="G238" s="83">
        <v>11</v>
      </c>
      <c r="H238" s="75">
        <f>SUM(SON_Quarterly!S238:V238)</f>
        <v>1</v>
      </c>
      <c r="I238" s="110">
        <f>SUM(SON_Quarterly!W238:Z238)</f>
        <v>0</v>
      </c>
      <c r="J238" s="81">
        <f>SUM(SON_Quarterly!AA238:AD238)</f>
        <v>0</v>
      </c>
      <c r="K238" s="81">
        <f>SUM(SON_Quarterly!AE238:AH238)</f>
        <v>0</v>
      </c>
      <c r="L238" s="81">
        <f>SUM(SON_Quarterly!AI238:AL238)</f>
        <v>0</v>
      </c>
      <c r="M238" s="81">
        <f>SUM(SON_Quarterly!AQ238:AT238)</f>
        <v>0</v>
      </c>
      <c r="N238" s="81">
        <f>SUM(SON_Quarterly!AB238:AE238)</f>
        <v>0</v>
      </c>
      <c r="O238" s="81">
        <f>SUM(SON_Quarterly!AU238:AX238)</f>
        <v>0</v>
      </c>
      <c r="P238" s="81">
        <f>SUM(SON_Quarterly!AY238:BB238)</f>
        <v>0</v>
      </c>
      <c r="Q238" s="81">
        <f>SUM(SON_Quarterly!BC238:BF238)</f>
        <v>0</v>
      </c>
      <c r="R238" s="81">
        <f>SUM(SON_Quarterly!BG238:BJ238)</f>
        <v>0</v>
      </c>
    </row>
    <row r="239" spans="2:18" x14ac:dyDescent="0.45">
      <c r="B239" s="31" t="s">
        <v>232</v>
      </c>
      <c r="C239"/>
      <c r="D239" s="83">
        <v>0</v>
      </c>
      <c r="E239" s="83">
        <v>0</v>
      </c>
      <c r="F239" s="83">
        <v>38</v>
      </c>
      <c r="G239" s="83">
        <v>19</v>
      </c>
      <c r="H239" s="75">
        <f>SUM(SON_Quarterly!S239:V239)</f>
        <v>20</v>
      </c>
      <c r="I239" s="110">
        <f>SUM(SON_Quarterly!W239:Z239)</f>
        <v>8</v>
      </c>
      <c r="J239" s="81">
        <f>SUM(SON_Quarterly!AA239:AD239)</f>
        <v>0</v>
      </c>
      <c r="K239" s="81">
        <f>SUM(SON_Quarterly!AE239:AH239)</f>
        <v>0</v>
      </c>
      <c r="L239" s="81">
        <f>SUM(SON_Quarterly!AI239:AL239)</f>
        <v>0</v>
      </c>
      <c r="M239" s="81">
        <f>SUM(SON_Quarterly!AQ239:AT239)</f>
        <v>0</v>
      </c>
      <c r="N239" s="81">
        <f>SUM(SON_Quarterly!AB239:AE239)</f>
        <v>0</v>
      </c>
      <c r="O239" s="81">
        <f>SUM(SON_Quarterly!AU239:AX239)</f>
        <v>0</v>
      </c>
      <c r="P239" s="81">
        <f>SUM(SON_Quarterly!AY239:BB239)</f>
        <v>0</v>
      </c>
      <c r="Q239" s="81">
        <f>SUM(SON_Quarterly!BC239:BF239)</f>
        <v>0</v>
      </c>
      <c r="R239" s="81">
        <f>SUM(SON_Quarterly!BG239:BJ239)</f>
        <v>0</v>
      </c>
    </row>
    <row r="240" spans="2:18" x14ac:dyDescent="0.45">
      <c r="B240" s="31" t="s">
        <v>281</v>
      </c>
      <c r="C240"/>
      <c r="D240" s="83">
        <v>0</v>
      </c>
      <c r="E240" s="83">
        <v>0</v>
      </c>
      <c r="F240" s="83">
        <v>4</v>
      </c>
      <c r="G240" s="83">
        <v>0</v>
      </c>
      <c r="H240" s="75">
        <f>SUM(SON_Quarterly!S240:V240)</f>
        <v>0</v>
      </c>
      <c r="I240" s="110">
        <f>SUM(SON_Quarterly!W240:Z240)</f>
        <v>0</v>
      </c>
      <c r="J240" s="81">
        <f>SUM(SON_Quarterly!AA240:AD240)</f>
        <v>0</v>
      </c>
      <c r="K240" s="81">
        <f>SUM(SON_Quarterly!AE240:AH240)</f>
        <v>0</v>
      </c>
      <c r="L240" s="81">
        <f>SUM(SON_Quarterly!AI240:AL240)</f>
        <v>0</v>
      </c>
      <c r="M240" s="81">
        <f>SUM(SON_Quarterly!AQ240:AT240)</f>
        <v>0</v>
      </c>
      <c r="N240" s="81">
        <f>SUM(SON_Quarterly!AB240:AE240)</f>
        <v>0</v>
      </c>
      <c r="O240" s="81">
        <f>SUM(SON_Quarterly!AU240:AX240)</f>
        <v>0</v>
      </c>
      <c r="P240" s="81">
        <f>SUM(SON_Quarterly!AY240:BB240)</f>
        <v>0</v>
      </c>
      <c r="Q240" s="81">
        <f>SUM(SON_Quarterly!BC240:BF240)</f>
        <v>0</v>
      </c>
      <c r="R240" s="81">
        <f>SUM(SON_Quarterly!BG240:BJ240)</f>
        <v>0</v>
      </c>
    </row>
    <row r="241" spans="2:18" x14ac:dyDescent="0.45">
      <c r="B241" s="31" t="s">
        <v>233</v>
      </c>
      <c r="C241"/>
      <c r="D241" s="83">
        <v>0</v>
      </c>
      <c r="E241" s="83">
        <v>0</v>
      </c>
      <c r="F241" s="83">
        <v>284</v>
      </c>
      <c r="G241" s="83">
        <v>243</v>
      </c>
      <c r="H241" s="75">
        <f>SUM(SON_Quarterly!S241:V241)</f>
        <v>70</v>
      </c>
      <c r="I241" s="110">
        <f>SUM(SON_Quarterly!W241:Z241)</f>
        <v>8</v>
      </c>
      <c r="J241" s="81">
        <f>SUM(SON_Quarterly!AA241:AD241)</f>
        <v>0</v>
      </c>
      <c r="K241" s="81">
        <f>SUM(SON_Quarterly!AE241:AH241)</f>
        <v>0</v>
      </c>
      <c r="L241" s="81">
        <f>SUM(SON_Quarterly!AI241:AL241)</f>
        <v>0</v>
      </c>
      <c r="M241" s="81">
        <f>SUM(SON_Quarterly!AQ241:AT241)</f>
        <v>0</v>
      </c>
      <c r="N241" s="81">
        <f>SUM(SON_Quarterly!AB241:AE241)</f>
        <v>0</v>
      </c>
      <c r="O241" s="81">
        <f>SUM(SON_Quarterly!AU241:AX241)</f>
        <v>0</v>
      </c>
      <c r="P241" s="81">
        <f>SUM(SON_Quarterly!AY241:BB241)</f>
        <v>0</v>
      </c>
      <c r="Q241" s="81">
        <f>SUM(SON_Quarterly!BC241:BF241)</f>
        <v>0</v>
      </c>
      <c r="R241" s="81">
        <f>SUM(SON_Quarterly!BG241:BJ241)</f>
        <v>0</v>
      </c>
    </row>
    <row r="242" spans="2:18" x14ac:dyDescent="0.45">
      <c r="B242" s="31" t="s">
        <v>234</v>
      </c>
      <c r="C242"/>
      <c r="D242" s="83">
        <v>0</v>
      </c>
      <c r="E242" s="83">
        <v>0</v>
      </c>
      <c r="F242" s="83">
        <v>8</v>
      </c>
      <c r="G242" s="83">
        <v>23</v>
      </c>
      <c r="H242" s="75">
        <f>SUM(SON_Quarterly!S242:V242)</f>
        <v>4</v>
      </c>
      <c r="I242" s="110">
        <f>SUM(SON_Quarterly!W242:Z242)</f>
        <v>8</v>
      </c>
      <c r="J242" s="81">
        <f>SUM(SON_Quarterly!AA242:AD242)</f>
        <v>0</v>
      </c>
      <c r="K242" s="81">
        <f>SUM(SON_Quarterly!AE242:AH242)</f>
        <v>0</v>
      </c>
      <c r="L242" s="81">
        <f>SUM(SON_Quarterly!AI242:AL242)</f>
        <v>0</v>
      </c>
      <c r="M242" s="81">
        <f>SUM(SON_Quarterly!AQ242:AT242)</f>
        <v>0</v>
      </c>
      <c r="N242" s="81">
        <f>SUM(SON_Quarterly!AB242:AE242)</f>
        <v>0</v>
      </c>
      <c r="O242" s="81">
        <f>SUM(SON_Quarterly!AU242:AX242)</f>
        <v>0</v>
      </c>
      <c r="P242" s="81">
        <f>SUM(SON_Quarterly!AY242:BB242)</f>
        <v>0</v>
      </c>
      <c r="Q242" s="81">
        <f>SUM(SON_Quarterly!BC242:BF242)</f>
        <v>0</v>
      </c>
      <c r="R242" s="81">
        <f>SUM(SON_Quarterly!BG242:BJ242)</f>
        <v>0</v>
      </c>
    </row>
    <row r="243" spans="2:18" x14ac:dyDescent="0.45">
      <c r="B243" s="31" t="s">
        <v>235</v>
      </c>
      <c r="C243"/>
      <c r="D243" s="83">
        <v>0</v>
      </c>
      <c r="E243" s="83">
        <v>0</v>
      </c>
      <c r="F243" s="83">
        <v>4</v>
      </c>
      <c r="G243" s="83">
        <v>37</v>
      </c>
      <c r="H243" s="75">
        <f>SUM(SON_Quarterly!S243:V243)</f>
        <v>8</v>
      </c>
      <c r="I243" s="110">
        <f>SUM(SON_Quarterly!W243:Z243)</f>
        <v>5</v>
      </c>
      <c r="J243" s="81">
        <f>SUM(SON_Quarterly!AA243:AD243)</f>
        <v>0</v>
      </c>
      <c r="K243" s="81">
        <f>SUM(SON_Quarterly!AE243:AH243)</f>
        <v>0</v>
      </c>
      <c r="L243" s="81">
        <f>SUM(SON_Quarterly!AI243:AL243)</f>
        <v>0</v>
      </c>
      <c r="M243" s="81">
        <f>SUM(SON_Quarterly!AQ243:AT243)</f>
        <v>0</v>
      </c>
      <c r="N243" s="81">
        <f>SUM(SON_Quarterly!AB243:AE243)</f>
        <v>0</v>
      </c>
      <c r="O243" s="81">
        <f>SUM(SON_Quarterly!AU243:AX243)</f>
        <v>0</v>
      </c>
      <c r="P243" s="81">
        <f>SUM(SON_Quarterly!AY243:BB243)</f>
        <v>0</v>
      </c>
      <c r="Q243" s="81">
        <f>SUM(SON_Quarterly!BC243:BF243)</f>
        <v>0</v>
      </c>
      <c r="R243" s="81">
        <f>SUM(SON_Quarterly!BG243:BJ243)</f>
        <v>0</v>
      </c>
    </row>
    <row r="244" spans="2:18" x14ac:dyDescent="0.45">
      <c r="B244" s="31" t="s">
        <v>236</v>
      </c>
      <c r="C244"/>
      <c r="D244" s="83">
        <v>0</v>
      </c>
      <c r="E244" s="83">
        <v>0</v>
      </c>
      <c r="F244" s="83">
        <v>52</v>
      </c>
      <c r="G244" s="83">
        <v>10</v>
      </c>
      <c r="H244" s="75">
        <f>SUM(SON_Quarterly!S244:V244)</f>
        <v>2</v>
      </c>
      <c r="I244" s="110">
        <f>SUM(SON_Quarterly!W244:Z244)</f>
        <v>6</v>
      </c>
      <c r="J244" s="81">
        <f>SUM(SON_Quarterly!AA244:AD244)</f>
        <v>0</v>
      </c>
      <c r="K244" s="81">
        <f>SUM(SON_Quarterly!AE244:AH244)</f>
        <v>0</v>
      </c>
      <c r="L244" s="81">
        <f>SUM(SON_Quarterly!AI244:AL244)</f>
        <v>0</v>
      </c>
      <c r="M244" s="81">
        <f>SUM(SON_Quarterly!AQ244:AT244)</f>
        <v>0</v>
      </c>
      <c r="N244" s="81">
        <f>SUM(SON_Quarterly!AB244:AE244)</f>
        <v>0</v>
      </c>
      <c r="O244" s="81">
        <f>SUM(SON_Quarterly!AU244:AX244)</f>
        <v>0</v>
      </c>
      <c r="P244" s="81">
        <f>SUM(SON_Quarterly!AY244:BB244)</f>
        <v>0</v>
      </c>
      <c r="Q244" s="81">
        <f>SUM(SON_Quarterly!BC244:BF244)</f>
        <v>0</v>
      </c>
      <c r="R244" s="81">
        <f>SUM(SON_Quarterly!BG244:BJ244)</f>
        <v>0</v>
      </c>
    </row>
    <row r="245" spans="2:18" x14ac:dyDescent="0.45">
      <c r="B245" s="31" t="s">
        <v>237</v>
      </c>
      <c r="C245"/>
      <c r="D245" s="83">
        <v>0</v>
      </c>
      <c r="E245" s="83">
        <v>0</v>
      </c>
      <c r="F245" s="83">
        <v>157</v>
      </c>
      <c r="G245" s="83">
        <v>114</v>
      </c>
      <c r="H245" s="75">
        <f>SUM(SON_Quarterly!S245:V245)</f>
        <v>40</v>
      </c>
      <c r="I245" s="110">
        <f>SUM(SON_Quarterly!W245:Z245)</f>
        <v>5</v>
      </c>
      <c r="J245" s="81">
        <f>SUM(SON_Quarterly!AA245:AD245)</f>
        <v>0</v>
      </c>
      <c r="K245" s="81">
        <f>SUM(SON_Quarterly!AE245:AH245)</f>
        <v>0</v>
      </c>
      <c r="L245" s="81">
        <f>SUM(SON_Quarterly!AI245:AL245)</f>
        <v>0</v>
      </c>
      <c r="M245" s="81">
        <f>SUM(SON_Quarterly!AQ245:AT245)</f>
        <v>0</v>
      </c>
      <c r="N245" s="81">
        <f>SUM(SON_Quarterly!AB245:AE245)</f>
        <v>0</v>
      </c>
      <c r="O245" s="81">
        <f>SUM(SON_Quarterly!AU245:AX245)</f>
        <v>0</v>
      </c>
      <c r="P245" s="81">
        <f>SUM(SON_Quarterly!AY245:BB245)</f>
        <v>0</v>
      </c>
      <c r="Q245" s="81">
        <f>SUM(SON_Quarterly!BC245:BF245)</f>
        <v>0</v>
      </c>
      <c r="R245" s="81">
        <f>SUM(SON_Quarterly!BG245:BJ245)</f>
        <v>0</v>
      </c>
    </row>
    <row r="246" spans="2:18" x14ac:dyDescent="0.45">
      <c r="B246" s="31" t="s">
        <v>238</v>
      </c>
      <c r="C246"/>
      <c r="D246" s="83">
        <v>0</v>
      </c>
      <c r="E246" s="83">
        <v>0</v>
      </c>
      <c r="F246" s="83">
        <v>0</v>
      </c>
      <c r="G246" s="83">
        <v>1</v>
      </c>
      <c r="H246" s="75">
        <f>SUM(SON_Quarterly!S246:V246)</f>
        <v>0</v>
      </c>
      <c r="I246" s="110">
        <f>SUM(SON_Quarterly!W246:Z246)</f>
        <v>0</v>
      </c>
      <c r="J246" s="81">
        <f>SUM(SON_Quarterly!AA246:AD246)</f>
        <v>0</v>
      </c>
      <c r="K246" s="81">
        <f>SUM(SON_Quarterly!AE246:AH246)</f>
        <v>0</v>
      </c>
      <c r="L246" s="81">
        <f>SUM(SON_Quarterly!AI246:AL246)</f>
        <v>0</v>
      </c>
      <c r="M246" s="81">
        <f>SUM(SON_Quarterly!AQ246:AT246)</f>
        <v>0</v>
      </c>
      <c r="N246" s="81">
        <f>SUM(SON_Quarterly!AB246:AE246)</f>
        <v>0</v>
      </c>
      <c r="O246" s="81">
        <f>SUM(SON_Quarterly!AU246:AX246)</f>
        <v>0</v>
      </c>
      <c r="P246" s="81">
        <f>SUM(SON_Quarterly!AY246:BB246)</f>
        <v>0</v>
      </c>
      <c r="Q246" s="81">
        <f>SUM(SON_Quarterly!BC246:BF246)</f>
        <v>0</v>
      </c>
      <c r="R246" s="81">
        <f>SUM(SON_Quarterly!BG246:BJ246)</f>
        <v>0</v>
      </c>
    </row>
    <row r="247" spans="2:18" x14ac:dyDescent="0.45">
      <c r="B247" s="31"/>
      <c r="C247"/>
      <c r="D247" s="83"/>
      <c r="E247" s="83"/>
      <c r="F247" s="83"/>
      <c r="G247" s="83"/>
      <c r="I247" s="108"/>
    </row>
    <row r="248" spans="2:18" s="7" customFormat="1" x14ac:dyDescent="0.45">
      <c r="B248" s="72" t="s">
        <v>166</v>
      </c>
      <c r="C248" s="70"/>
      <c r="D248" s="82">
        <f>SUM(D249:D255)</f>
        <v>0</v>
      </c>
      <c r="E248" s="82">
        <f t="shared" ref="E248:H248" si="135">SUM(E249:E255)</f>
        <v>0</v>
      </c>
      <c r="F248" s="82">
        <f>SUM(F249:F255)</f>
        <v>2348</v>
      </c>
      <c r="G248" s="82">
        <f>SUM(G249:G255)</f>
        <v>2032</v>
      </c>
      <c r="H248" s="137">
        <f t="shared" si="135"/>
        <v>400</v>
      </c>
      <c r="I248" s="112">
        <f t="shared" ref="I248:J248" si="136">SUM(I249:I255)</f>
        <v>68</v>
      </c>
      <c r="J248" s="137">
        <f t="shared" si="136"/>
        <v>0</v>
      </c>
      <c r="K248" s="137">
        <f t="shared" ref="K248:Q248" si="137">SUM(K249:K255)</f>
        <v>0</v>
      </c>
      <c r="L248" s="137">
        <f t="shared" si="137"/>
        <v>0</v>
      </c>
      <c r="M248" s="137">
        <f t="shared" si="137"/>
        <v>0</v>
      </c>
      <c r="N248" s="137">
        <f t="shared" si="137"/>
        <v>0</v>
      </c>
      <c r="O248" s="137">
        <f>SUM(O249:O255)</f>
        <v>0</v>
      </c>
      <c r="P248" s="137">
        <f t="shared" si="137"/>
        <v>0</v>
      </c>
      <c r="Q248" s="137">
        <f t="shared" si="137"/>
        <v>0</v>
      </c>
      <c r="R248" s="137">
        <f t="shared" ref="R248" si="138">SUM(R249:R255)</f>
        <v>0</v>
      </c>
    </row>
    <row r="249" spans="2:18" x14ac:dyDescent="0.45">
      <c r="B249" s="31" t="s">
        <v>239</v>
      </c>
      <c r="C249"/>
      <c r="D249" s="83">
        <v>0</v>
      </c>
      <c r="E249" s="83">
        <v>0</v>
      </c>
      <c r="F249" s="83">
        <v>171</v>
      </c>
      <c r="G249" s="83">
        <v>129</v>
      </c>
      <c r="H249" s="75">
        <f>SUM(SON_Quarterly!S249:V249)</f>
        <v>9</v>
      </c>
      <c r="I249" s="110">
        <f>SUM(SON_Quarterly!W249:Z249)</f>
        <v>6</v>
      </c>
      <c r="J249" s="81">
        <f>SUM(SON_Quarterly!AA249:AD249)</f>
        <v>0</v>
      </c>
      <c r="K249" s="81">
        <f>SUM(SON_Quarterly!AE249:AH249)</f>
        <v>0</v>
      </c>
      <c r="L249" s="81">
        <f>SUM(SON_Quarterly!AI249:AL249)</f>
        <v>0</v>
      </c>
      <c r="M249" s="81">
        <f>SUM(SON_Quarterly!AQ249:AT249)</f>
        <v>0</v>
      </c>
      <c r="N249" s="81">
        <f>SUM(SON_Quarterly!AB249:AE249)</f>
        <v>0</v>
      </c>
      <c r="O249" s="81">
        <f>SUM(SON_Quarterly!AU249:AX249)</f>
        <v>0</v>
      </c>
      <c r="P249" s="81">
        <f>SUM(SON_Quarterly!AY249:BB249)</f>
        <v>0</v>
      </c>
      <c r="Q249" s="81">
        <f>SUM(SON_Quarterly!BC249:BF249)</f>
        <v>0</v>
      </c>
      <c r="R249" s="81">
        <f>SUM(SON_Quarterly!BG249:BJ249)</f>
        <v>0</v>
      </c>
    </row>
    <row r="250" spans="2:18" x14ac:dyDescent="0.45">
      <c r="B250" s="31" t="s">
        <v>240</v>
      </c>
      <c r="C250"/>
      <c r="D250" s="83">
        <v>0</v>
      </c>
      <c r="E250" s="83">
        <v>0</v>
      </c>
      <c r="F250" s="83">
        <v>125</v>
      </c>
      <c r="G250" s="83">
        <v>189</v>
      </c>
      <c r="H250" s="75">
        <f>SUM(SON_Quarterly!S250:V250)</f>
        <v>34</v>
      </c>
      <c r="I250" s="110">
        <f>SUM(SON_Quarterly!W250:Z250)</f>
        <v>0</v>
      </c>
      <c r="J250" s="81">
        <f>SUM(SON_Quarterly!AA250:AD250)</f>
        <v>0</v>
      </c>
      <c r="K250" s="81">
        <f>SUM(SON_Quarterly!AE250:AH250)</f>
        <v>0</v>
      </c>
      <c r="L250" s="81">
        <f>SUM(SON_Quarterly!AI250:AL250)</f>
        <v>0</v>
      </c>
      <c r="M250" s="81">
        <f>SUM(SON_Quarterly!AQ250:AT250)</f>
        <v>0</v>
      </c>
      <c r="N250" s="81">
        <f>SUM(SON_Quarterly!AB250:AE250)</f>
        <v>0</v>
      </c>
      <c r="O250" s="81">
        <f>SUM(SON_Quarterly!AU250:AX250)</f>
        <v>0</v>
      </c>
      <c r="P250" s="81">
        <f>SUM(SON_Quarterly!AY250:BB250)</f>
        <v>0</v>
      </c>
      <c r="Q250" s="81">
        <f>SUM(SON_Quarterly!BC250:BF250)</f>
        <v>0</v>
      </c>
      <c r="R250" s="81">
        <f>SUM(SON_Quarterly!BG250:BJ250)</f>
        <v>0</v>
      </c>
    </row>
    <row r="251" spans="2:18" x14ac:dyDescent="0.45">
      <c r="B251" s="31" t="s">
        <v>241</v>
      </c>
      <c r="C251"/>
      <c r="D251" s="83">
        <v>0</v>
      </c>
      <c r="E251" s="83">
        <v>0</v>
      </c>
      <c r="F251" s="83">
        <v>214</v>
      </c>
      <c r="G251" s="83">
        <v>161</v>
      </c>
      <c r="H251" s="75">
        <f>SUM(SON_Quarterly!S251:V251)</f>
        <v>52</v>
      </c>
      <c r="I251" s="110">
        <f>SUM(SON_Quarterly!W251:Z251)</f>
        <v>4</v>
      </c>
      <c r="J251" s="81">
        <f>SUM(SON_Quarterly!AA251:AD251)</f>
        <v>0</v>
      </c>
      <c r="K251" s="81">
        <f>SUM(SON_Quarterly!AE251:AH251)</f>
        <v>0</v>
      </c>
      <c r="L251" s="81">
        <f>SUM(SON_Quarterly!AI251:AL251)</f>
        <v>0</v>
      </c>
      <c r="M251" s="81">
        <f>SUM(SON_Quarterly!AQ251:AT251)</f>
        <v>0</v>
      </c>
      <c r="N251" s="81">
        <f>SUM(SON_Quarterly!AB251:AE251)</f>
        <v>0</v>
      </c>
      <c r="O251" s="81">
        <f>SUM(SON_Quarterly!AU251:AX251)</f>
        <v>0</v>
      </c>
      <c r="P251" s="81">
        <f>SUM(SON_Quarterly!AY251:BB251)</f>
        <v>0</v>
      </c>
      <c r="Q251" s="81">
        <f>SUM(SON_Quarterly!BC251:BF251)</f>
        <v>0</v>
      </c>
      <c r="R251" s="81">
        <f>SUM(SON_Quarterly!BG251:BJ251)</f>
        <v>0</v>
      </c>
    </row>
    <row r="252" spans="2:18" x14ac:dyDescent="0.45">
      <c r="B252" s="31" t="s">
        <v>242</v>
      </c>
      <c r="C252"/>
      <c r="D252" s="83">
        <v>0</v>
      </c>
      <c r="E252" s="83">
        <v>0</v>
      </c>
      <c r="F252" s="83">
        <v>1324</v>
      </c>
      <c r="G252" s="83">
        <v>1041</v>
      </c>
      <c r="H252" s="75">
        <f>SUM(SON_Quarterly!S252:V252)</f>
        <v>180</v>
      </c>
      <c r="I252" s="110">
        <f>SUM(SON_Quarterly!W252:Z252)</f>
        <v>36</v>
      </c>
      <c r="J252" s="81">
        <f>SUM(SON_Quarterly!AA252:AD252)</f>
        <v>0</v>
      </c>
      <c r="K252" s="81">
        <f>SUM(SON_Quarterly!AE252:AH252)</f>
        <v>0</v>
      </c>
      <c r="L252" s="81">
        <f>SUM(SON_Quarterly!AI252:AL252)</f>
        <v>0</v>
      </c>
      <c r="M252" s="81">
        <f>SUM(SON_Quarterly!AQ252:AT252)</f>
        <v>0</v>
      </c>
      <c r="N252" s="81">
        <f>SUM(SON_Quarterly!AB252:AE252)</f>
        <v>0</v>
      </c>
      <c r="O252" s="81">
        <f>SUM(SON_Quarterly!AU252:AX252)</f>
        <v>0</v>
      </c>
      <c r="P252" s="81">
        <f>SUM(SON_Quarterly!AY252:BB252)</f>
        <v>0</v>
      </c>
      <c r="Q252" s="81">
        <f>SUM(SON_Quarterly!BC252:BF252)</f>
        <v>0</v>
      </c>
      <c r="R252" s="81">
        <f>SUM(SON_Quarterly!BG252:BJ252)</f>
        <v>0</v>
      </c>
    </row>
    <row r="253" spans="2:18" x14ac:dyDescent="0.45">
      <c r="B253" s="31" t="s">
        <v>243</v>
      </c>
      <c r="C253"/>
      <c r="D253" s="83">
        <v>0</v>
      </c>
      <c r="E253" s="83">
        <v>0</v>
      </c>
      <c r="F253" s="83">
        <v>0</v>
      </c>
      <c r="G253" s="83">
        <v>2</v>
      </c>
      <c r="H253" s="75">
        <f>SUM(SON_Quarterly!S253:V253)</f>
        <v>0</v>
      </c>
      <c r="I253" s="110">
        <f>SUM(SON_Quarterly!W253:Z253)</f>
        <v>0</v>
      </c>
      <c r="J253" s="81">
        <f>SUM(SON_Quarterly!AA253:AD253)</f>
        <v>0</v>
      </c>
      <c r="K253" s="81">
        <f>SUM(SON_Quarterly!AE253:AH253)</f>
        <v>0</v>
      </c>
      <c r="L253" s="81">
        <f>SUM(SON_Quarterly!AI253:AL253)</f>
        <v>0</v>
      </c>
      <c r="M253" s="81">
        <f>SUM(SON_Quarterly!AQ253:AT253)</f>
        <v>0</v>
      </c>
      <c r="N253" s="81">
        <f>SUM(SON_Quarterly!AB253:AE253)</f>
        <v>0</v>
      </c>
      <c r="O253" s="81">
        <f>SUM(SON_Quarterly!AU253:AX253)</f>
        <v>0</v>
      </c>
      <c r="P253" s="81">
        <f>SUM(SON_Quarterly!AY253:BB253)</f>
        <v>0</v>
      </c>
      <c r="Q253" s="81">
        <f>SUM(SON_Quarterly!BC253:BF253)</f>
        <v>0</v>
      </c>
      <c r="R253" s="81">
        <f>SUM(SON_Quarterly!BG253:BJ253)</f>
        <v>0</v>
      </c>
    </row>
    <row r="254" spans="2:18" x14ac:dyDescent="0.45">
      <c r="B254" s="31" t="s">
        <v>244</v>
      </c>
      <c r="C254"/>
      <c r="D254" s="83">
        <v>0</v>
      </c>
      <c r="E254" s="83">
        <v>0</v>
      </c>
      <c r="F254" s="83">
        <v>438</v>
      </c>
      <c r="G254" s="83">
        <v>421</v>
      </c>
      <c r="H254" s="75">
        <f>SUM(SON_Quarterly!S254:V254)</f>
        <v>115</v>
      </c>
      <c r="I254" s="110">
        <f>SUM(SON_Quarterly!W254:Z254)</f>
        <v>13</v>
      </c>
      <c r="J254" s="81">
        <f>SUM(SON_Quarterly!AA254:AD254)</f>
        <v>0</v>
      </c>
      <c r="K254" s="81">
        <f>SUM(SON_Quarterly!AE254:AH254)</f>
        <v>0</v>
      </c>
      <c r="L254" s="81">
        <f>SUM(SON_Quarterly!AI254:AL254)</f>
        <v>0</v>
      </c>
      <c r="M254" s="81">
        <f>SUM(SON_Quarterly!AQ254:AT254)</f>
        <v>0</v>
      </c>
      <c r="N254" s="81">
        <f>SUM(SON_Quarterly!AB254:AE254)</f>
        <v>0</v>
      </c>
      <c r="O254" s="81">
        <f>SUM(SON_Quarterly!AU254:AX254)</f>
        <v>0</v>
      </c>
      <c r="P254" s="81">
        <f>SUM(SON_Quarterly!AY254:BB254)</f>
        <v>0</v>
      </c>
      <c r="Q254" s="81">
        <f>SUM(SON_Quarterly!BC254:BF254)</f>
        <v>0</v>
      </c>
      <c r="R254" s="81">
        <f>SUM(SON_Quarterly!BG254:BJ254)</f>
        <v>0</v>
      </c>
    </row>
    <row r="255" spans="2:18" x14ac:dyDescent="0.45">
      <c r="B255" s="31" t="s">
        <v>245</v>
      </c>
      <c r="C255"/>
      <c r="D255" s="83">
        <v>0</v>
      </c>
      <c r="E255" s="83">
        <v>0</v>
      </c>
      <c r="F255" s="83">
        <v>76</v>
      </c>
      <c r="G255" s="83">
        <v>89</v>
      </c>
      <c r="H255" s="75">
        <f>SUM(SON_Quarterly!S255:V255)</f>
        <v>10</v>
      </c>
      <c r="I255" s="110">
        <f>SUM(SON_Quarterly!W255:Z255)</f>
        <v>9</v>
      </c>
      <c r="J255" s="81">
        <f>SUM(SON_Quarterly!AA255:AD255)</f>
        <v>0</v>
      </c>
      <c r="K255" s="81">
        <f>SUM(SON_Quarterly!AE255:AH255)</f>
        <v>0</v>
      </c>
      <c r="L255" s="81">
        <f>SUM(SON_Quarterly!AI255:AL255)</f>
        <v>0</v>
      </c>
      <c r="M255" s="81">
        <f>SUM(SON_Quarterly!AQ255:AT255)</f>
        <v>0</v>
      </c>
      <c r="N255" s="81">
        <f>SUM(SON_Quarterly!AB255:AE255)</f>
        <v>0</v>
      </c>
      <c r="O255" s="81">
        <f>SUM(SON_Quarterly!AU255:AX255)</f>
        <v>0</v>
      </c>
      <c r="P255" s="81">
        <f>SUM(SON_Quarterly!AY255:BB255)</f>
        <v>0</v>
      </c>
      <c r="Q255" s="81">
        <f>SUM(SON_Quarterly!BC255:BF255)</f>
        <v>0</v>
      </c>
      <c r="R255" s="81">
        <f>SUM(SON_Quarterly!BG255:BJ255)</f>
        <v>0</v>
      </c>
    </row>
    <row r="256" spans="2:18" x14ac:dyDescent="0.45">
      <c r="B256" s="31"/>
      <c r="C256"/>
      <c r="D256" s="83"/>
      <c r="E256" s="83"/>
      <c r="F256" s="83"/>
      <c r="G256" s="83"/>
      <c r="I256" s="108"/>
    </row>
    <row r="257" spans="2:18" s="7" customFormat="1" x14ac:dyDescent="0.45">
      <c r="B257" s="26" t="s">
        <v>89</v>
      </c>
      <c r="C257" s="70"/>
      <c r="D257" s="82">
        <f t="shared" ref="D257:I257" si="139">SUM(D258:D272)</f>
        <v>0</v>
      </c>
      <c r="E257" s="82">
        <f t="shared" si="139"/>
        <v>0</v>
      </c>
      <c r="F257" s="82">
        <f t="shared" si="139"/>
        <v>466</v>
      </c>
      <c r="G257" s="82">
        <f t="shared" si="139"/>
        <v>586</v>
      </c>
      <c r="H257" s="137">
        <f t="shared" si="139"/>
        <v>200</v>
      </c>
      <c r="I257" s="112">
        <f t="shared" si="139"/>
        <v>81</v>
      </c>
      <c r="J257" s="137">
        <f t="shared" ref="J257:K257" si="140">SUM(J258:J272)</f>
        <v>0</v>
      </c>
      <c r="K257" s="137">
        <f t="shared" si="140"/>
        <v>0</v>
      </c>
      <c r="L257" s="137">
        <f t="shared" ref="L257:Q257" si="141">SUM(L258:L272)</f>
        <v>0</v>
      </c>
      <c r="M257" s="137">
        <f t="shared" si="141"/>
        <v>0</v>
      </c>
      <c r="N257" s="137">
        <f t="shared" si="141"/>
        <v>0</v>
      </c>
      <c r="O257" s="137">
        <f>SUM(O258:O272)</f>
        <v>0</v>
      </c>
      <c r="P257" s="137">
        <f t="shared" si="141"/>
        <v>0</v>
      </c>
      <c r="Q257" s="137">
        <f t="shared" si="141"/>
        <v>0</v>
      </c>
      <c r="R257" s="137">
        <f t="shared" ref="R257" si="142">SUM(R258:R272)</f>
        <v>0</v>
      </c>
    </row>
    <row r="258" spans="2:18" x14ac:dyDescent="0.45">
      <c r="B258" s="31" t="s">
        <v>246</v>
      </c>
      <c r="C258"/>
      <c r="D258" s="83">
        <v>0</v>
      </c>
      <c r="E258" s="83">
        <v>0</v>
      </c>
      <c r="F258" s="83">
        <v>18</v>
      </c>
      <c r="G258" s="83">
        <v>28</v>
      </c>
      <c r="H258" s="75">
        <f>SUM(SON_Quarterly!S258:V258)</f>
        <v>11</v>
      </c>
      <c r="I258" s="110">
        <f>SUM(SON_Quarterly!W258:Z258)</f>
        <v>59</v>
      </c>
      <c r="J258" s="81">
        <f>SUM(SON_Quarterly!AA258:AD258)</f>
        <v>0</v>
      </c>
      <c r="K258" s="81">
        <f>SUM(SON_Quarterly!AE258:AH258)</f>
        <v>0</v>
      </c>
      <c r="L258" s="81">
        <f>SUM(SON_Quarterly!AI258:AL258)</f>
        <v>0</v>
      </c>
      <c r="M258" s="81">
        <f>SUM(SON_Quarterly!AQ258:AT258)</f>
        <v>0</v>
      </c>
      <c r="N258" s="81">
        <f>SUM(SON_Quarterly!AB258:AE258)</f>
        <v>0</v>
      </c>
      <c r="O258" s="81">
        <f>SUM(SON_Quarterly!AU258:AX258)</f>
        <v>0</v>
      </c>
      <c r="P258" s="81">
        <f>SUM(SON_Quarterly!AY258:BB258)</f>
        <v>0</v>
      </c>
      <c r="Q258" s="81">
        <f>SUM(SON_Quarterly!BC258:BF258)</f>
        <v>0</v>
      </c>
      <c r="R258" s="81">
        <f>SUM(SON_Quarterly!BG258:BJ258)</f>
        <v>0</v>
      </c>
    </row>
    <row r="259" spans="2:18" x14ac:dyDescent="0.45">
      <c r="B259" s="31" t="s">
        <v>247</v>
      </c>
      <c r="C259"/>
      <c r="D259" s="83">
        <v>0</v>
      </c>
      <c r="E259" s="83">
        <v>0</v>
      </c>
      <c r="F259" s="83">
        <v>0</v>
      </c>
      <c r="G259" s="83">
        <v>5</v>
      </c>
      <c r="H259" s="75">
        <f>SUM(SON_Quarterly!S259:V259)</f>
        <v>10</v>
      </c>
      <c r="I259" s="110">
        <f>SUM(SON_Quarterly!W259:Z259)</f>
        <v>0</v>
      </c>
      <c r="J259" s="81">
        <f>SUM(SON_Quarterly!AA259:AD259)</f>
        <v>0</v>
      </c>
      <c r="K259" s="81">
        <f>SUM(SON_Quarterly!AE259:AH259)</f>
        <v>0</v>
      </c>
      <c r="L259" s="81">
        <f>SUM(SON_Quarterly!AI259:AL259)</f>
        <v>0</v>
      </c>
      <c r="M259" s="81">
        <f>SUM(SON_Quarterly!AQ259:AT259)</f>
        <v>0</v>
      </c>
      <c r="N259" s="81">
        <f>SUM(SON_Quarterly!AB259:AE259)</f>
        <v>0</v>
      </c>
      <c r="O259" s="81">
        <f>SUM(SON_Quarterly!AU259:AX259)</f>
        <v>0</v>
      </c>
      <c r="P259" s="81">
        <f>SUM(SON_Quarterly!AY259:BB259)</f>
        <v>0</v>
      </c>
      <c r="Q259" s="81">
        <f>SUM(SON_Quarterly!BC259:BF259)</f>
        <v>0</v>
      </c>
      <c r="R259" s="81">
        <f>SUM(SON_Quarterly!BG259:BJ259)</f>
        <v>0</v>
      </c>
    </row>
    <row r="260" spans="2:18" x14ac:dyDescent="0.45">
      <c r="B260" s="31" t="s">
        <v>248</v>
      </c>
      <c r="C260"/>
      <c r="D260" s="83">
        <v>0</v>
      </c>
      <c r="E260" s="83">
        <v>0</v>
      </c>
      <c r="F260" s="83">
        <v>70</v>
      </c>
      <c r="G260" s="83">
        <v>75</v>
      </c>
      <c r="H260" s="75">
        <f>SUM(SON_Quarterly!S260:V260)</f>
        <v>80</v>
      </c>
      <c r="I260" s="110">
        <f>SUM(SON_Quarterly!W260:Z260)</f>
        <v>7</v>
      </c>
      <c r="J260" s="81">
        <f>SUM(SON_Quarterly!AA260:AD260)</f>
        <v>0</v>
      </c>
      <c r="K260" s="81">
        <f>SUM(SON_Quarterly!AE260:AH260)</f>
        <v>0</v>
      </c>
      <c r="L260" s="81">
        <f>SUM(SON_Quarterly!AI260:AL260)</f>
        <v>0</v>
      </c>
      <c r="M260" s="81">
        <f>SUM(SON_Quarterly!AQ260:AT260)</f>
        <v>0</v>
      </c>
      <c r="N260" s="81">
        <f>SUM(SON_Quarterly!AB260:AE260)</f>
        <v>0</v>
      </c>
      <c r="O260" s="81">
        <f>SUM(SON_Quarterly!AU260:AX260)</f>
        <v>0</v>
      </c>
      <c r="P260" s="81">
        <f>SUM(SON_Quarterly!AY260:BB260)</f>
        <v>0</v>
      </c>
      <c r="Q260" s="81">
        <f>SUM(SON_Quarterly!BC260:BF260)</f>
        <v>0</v>
      </c>
      <c r="R260" s="81">
        <f>SUM(SON_Quarterly!BG260:BJ260)</f>
        <v>0</v>
      </c>
    </row>
    <row r="261" spans="2:18" x14ac:dyDescent="0.45">
      <c r="B261" s="31" t="s">
        <v>249</v>
      </c>
      <c r="C261"/>
      <c r="D261" s="83">
        <v>0</v>
      </c>
      <c r="E261" s="83">
        <v>0</v>
      </c>
      <c r="F261" s="83">
        <v>5</v>
      </c>
      <c r="G261" s="83">
        <v>13</v>
      </c>
      <c r="H261" s="75">
        <f>SUM(SON_Quarterly!S261:V261)</f>
        <v>3</v>
      </c>
      <c r="I261" s="110">
        <f>SUM(SON_Quarterly!W261:Z261)</f>
        <v>0</v>
      </c>
      <c r="J261" s="81">
        <f>SUM(SON_Quarterly!AA261:AD261)</f>
        <v>0</v>
      </c>
      <c r="K261" s="81">
        <f>SUM(SON_Quarterly!AE261:AH261)</f>
        <v>0</v>
      </c>
      <c r="L261" s="81">
        <f>SUM(SON_Quarterly!AI261:AL261)</f>
        <v>0</v>
      </c>
      <c r="M261" s="81">
        <f>SUM(SON_Quarterly!AQ261:AT261)</f>
        <v>0</v>
      </c>
      <c r="N261" s="81">
        <f>SUM(SON_Quarterly!AB261:AE261)</f>
        <v>0</v>
      </c>
      <c r="O261" s="81">
        <f>SUM(SON_Quarterly!AU261:AX261)</f>
        <v>0</v>
      </c>
      <c r="P261" s="81">
        <f>SUM(SON_Quarterly!AY261:BB261)</f>
        <v>0</v>
      </c>
      <c r="Q261" s="81">
        <f>SUM(SON_Quarterly!BC261:BF261)</f>
        <v>0</v>
      </c>
      <c r="R261" s="81">
        <f>SUM(SON_Quarterly!BG261:BJ261)</f>
        <v>0</v>
      </c>
    </row>
    <row r="262" spans="2:18" x14ac:dyDescent="0.45">
      <c r="B262" s="31" t="s">
        <v>250</v>
      </c>
      <c r="C262"/>
      <c r="D262" s="83">
        <v>0</v>
      </c>
      <c r="E262" s="83">
        <v>0</v>
      </c>
      <c r="F262" s="83">
        <v>0</v>
      </c>
      <c r="G262" s="83">
        <v>6</v>
      </c>
      <c r="H262" s="75">
        <f>SUM(SON_Quarterly!S262:V262)</f>
        <v>5</v>
      </c>
      <c r="I262" s="110">
        <f>SUM(SON_Quarterly!W262:Z262)</f>
        <v>2</v>
      </c>
      <c r="J262" s="81">
        <f>SUM(SON_Quarterly!AA262:AD262)</f>
        <v>0</v>
      </c>
      <c r="K262" s="81">
        <f>SUM(SON_Quarterly!AE262:AH262)</f>
        <v>0</v>
      </c>
      <c r="L262" s="81">
        <f>SUM(SON_Quarterly!AI262:AL262)</f>
        <v>0</v>
      </c>
      <c r="M262" s="81">
        <f>SUM(SON_Quarterly!AQ262:AT262)</f>
        <v>0</v>
      </c>
      <c r="N262" s="81">
        <f>SUM(SON_Quarterly!AB262:AE262)</f>
        <v>0</v>
      </c>
      <c r="O262" s="81">
        <f>SUM(SON_Quarterly!AU262:AX262)</f>
        <v>0</v>
      </c>
      <c r="P262" s="81">
        <f>SUM(SON_Quarterly!AY262:BB262)</f>
        <v>0</v>
      </c>
      <c r="Q262" s="81">
        <f>SUM(SON_Quarterly!BC262:BF262)</f>
        <v>0</v>
      </c>
      <c r="R262" s="81">
        <f>SUM(SON_Quarterly!BG262:BJ262)</f>
        <v>0</v>
      </c>
    </row>
    <row r="263" spans="2:18" x14ac:dyDescent="0.45">
      <c r="B263" s="31" t="s">
        <v>251</v>
      </c>
      <c r="C263"/>
      <c r="D263" s="83">
        <v>0</v>
      </c>
      <c r="E263" s="83">
        <v>0</v>
      </c>
      <c r="F263" s="83">
        <v>14</v>
      </c>
      <c r="G263" s="83">
        <v>25</v>
      </c>
      <c r="H263" s="75">
        <f>SUM(SON_Quarterly!S263:V263)</f>
        <v>2</v>
      </c>
      <c r="I263" s="110">
        <f>SUM(SON_Quarterly!W263:Z263)</f>
        <v>0</v>
      </c>
      <c r="J263" s="81">
        <f>SUM(SON_Quarterly!AA263:AD263)</f>
        <v>0</v>
      </c>
      <c r="K263" s="81">
        <f>SUM(SON_Quarterly!AE263:AH263)</f>
        <v>0</v>
      </c>
      <c r="L263" s="81">
        <f>SUM(SON_Quarterly!AI263:AL263)</f>
        <v>0</v>
      </c>
      <c r="M263" s="81">
        <f>SUM(SON_Quarterly!AQ263:AT263)</f>
        <v>0</v>
      </c>
      <c r="N263" s="81">
        <f>SUM(SON_Quarterly!AB263:AE263)</f>
        <v>0</v>
      </c>
      <c r="O263" s="81">
        <f>SUM(SON_Quarterly!AU263:AX263)</f>
        <v>0</v>
      </c>
      <c r="P263" s="81">
        <f>SUM(SON_Quarterly!AY263:BB263)</f>
        <v>0</v>
      </c>
      <c r="Q263" s="81">
        <f>SUM(SON_Quarterly!BC263:BF263)</f>
        <v>0</v>
      </c>
      <c r="R263" s="81">
        <f>SUM(SON_Quarterly!BG263:BJ263)</f>
        <v>0</v>
      </c>
    </row>
    <row r="264" spans="2:18" x14ac:dyDescent="0.45">
      <c r="B264" s="31" t="s">
        <v>252</v>
      </c>
      <c r="C264"/>
      <c r="D264" s="83">
        <v>0</v>
      </c>
      <c r="E264" s="83">
        <v>0</v>
      </c>
      <c r="F264" s="83">
        <v>39</v>
      </c>
      <c r="G264" s="83">
        <v>17</v>
      </c>
      <c r="H264" s="75">
        <f>SUM(SON_Quarterly!S264:V264)</f>
        <v>0</v>
      </c>
      <c r="I264" s="110">
        <f>SUM(SON_Quarterly!W264:Z264)</f>
        <v>0</v>
      </c>
      <c r="J264" s="81">
        <f>SUM(SON_Quarterly!AA264:AD264)</f>
        <v>0</v>
      </c>
      <c r="K264" s="81">
        <f>SUM(SON_Quarterly!AE264:AH264)</f>
        <v>0</v>
      </c>
      <c r="L264" s="81">
        <f>SUM(SON_Quarterly!AI264:AL264)</f>
        <v>0</v>
      </c>
      <c r="M264" s="81">
        <f>SUM(SON_Quarterly!AQ264:AT264)</f>
        <v>0</v>
      </c>
      <c r="N264" s="81">
        <f>SUM(SON_Quarterly!AB264:AE264)</f>
        <v>0</v>
      </c>
      <c r="O264" s="81">
        <f>SUM(SON_Quarterly!AU264:AX264)</f>
        <v>0</v>
      </c>
      <c r="P264" s="81">
        <f>SUM(SON_Quarterly!AY264:BB264)</f>
        <v>0</v>
      </c>
      <c r="Q264" s="81">
        <f>SUM(SON_Quarterly!BC264:BF264)</f>
        <v>0</v>
      </c>
      <c r="R264" s="81">
        <f>SUM(SON_Quarterly!BG264:BJ264)</f>
        <v>0</v>
      </c>
    </row>
    <row r="265" spans="2:18" x14ac:dyDescent="0.45">
      <c r="B265" s="31" t="s">
        <v>12</v>
      </c>
      <c r="C265"/>
      <c r="D265" s="83">
        <v>0</v>
      </c>
      <c r="E265" s="83">
        <v>0</v>
      </c>
      <c r="F265" s="83">
        <v>12</v>
      </c>
      <c r="G265" s="83">
        <v>0</v>
      </c>
      <c r="H265" s="75">
        <f>SUM(SON_Quarterly!S265:V265)</f>
        <v>0</v>
      </c>
      <c r="I265" s="110">
        <f>SUM(SON_Quarterly!W265:Z265)</f>
        <v>0</v>
      </c>
      <c r="J265" s="81">
        <f>SUM(SON_Quarterly!AA265:AD265)</f>
        <v>0</v>
      </c>
      <c r="K265" s="81">
        <f>SUM(SON_Quarterly!AE265:AH265)</f>
        <v>0</v>
      </c>
      <c r="L265" s="81">
        <f>SUM(SON_Quarterly!AI265:AL265)</f>
        <v>0</v>
      </c>
      <c r="M265" s="81">
        <f>SUM(SON_Quarterly!AQ265:AT265)</f>
        <v>0</v>
      </c>
      <c r="N265" s="81">
        <f>SUM(SON_Quarterly!AB265:AE265)</f>
        <v>0</v>
      </c>
      <c r="O265" s="81">
        <f>SUM(SON_Quarterly!AU265:AX265)</f>
        <v>0</v>
      </c>
      <c r="P265" s="81">
        <f>SUM(SON_Quarterly!AY265:BB265)</f>
        <v>0</v>
      </c>
      <c r="Q265" s="81">
        <f>SUM(SON_Quarterly!BC265:BF265)</f>
        <v>0</v>
      </c>
      <c r="R265" s="81">
        <f>SUM(SON_Quarterly!BG265:BJ265)</f>
        <v>0</v>
      </c>
    </row>
    <row r="266" spans="2:18" x14ac:dyDescent="0.45">
      <c r="B266" s="31" t="s">
        <v>253</v>
      </c>
      <c r="C266"/>
      <c r="D266" s="83">
        <v>0</v>
      </c>
      <c r="E266" s="83">
        <v>0</v>
      </c>
      <c r="F266" s="83">
        <v>11</v>
      </c>
      <c r="G266" s="83">
        <v>2</v>
      </c>
      <c r="H266" s="75">
        <f>SUM(SON_Quarterly!S266:V266)</f>
        <v>1</v>
      </c>
      <c r="I266" s="110">
        <f>SUM(SON_Quarterly!W266:Z266)</f>
        <v>0</v>
      </c>
      <c r="J266" s="81">
        <f>SUM(SON_Quarterly!AA266:AD266)</f>
        <v>0</v>
      </c>
      <c r="K266" s="81">
        <f>SUM(SON_Quarterly!AE266:AH266)</f>
        <v>0</v>
      </c>
      <c r="L266" s="81">
        <f>SUM(SON_Quarterly!AI266:AL266)</f>
        <v>0</v>
      </c>
      <c r="M266" s="81">
        <f>SUM(SON_Quarterly!AQ266:AT266)</f>
        <v>0</v>
      </c>
      <c r="N266" s="81">
        <f>SUM(SON_Quarterly!AB266:AE266)</f>
        <v>0</v>
      </c>
      <c r="O266" s="81">
        <f>SUM(SON_Quarterly!AU266:AX266)</f>
        <v>0</v>
      </c>
      <c r="P266" s="81">
        <f>SUM(SON_Quarterly!AY266:BB266)</f>
        <v>0</v>
      </c>
      <c r="Q266" s="81">
        <f>SUM(SON_Quarterly!BC266:BF266)</f>
        <v>0</v>
      </c>
      <c r="R266" s="81">
        <f>SUM(SON_Quarterly!BG266:BJ266)</f>
        <v>0</v>
      </c>
    </row>
    <row r="267" spans="2:18" x14ac:dyDescent="0.45">
      <c r="B267" s="31" t="s">
        <v>282</v>
      </c>
      <c r="C267"/>
      <c r="D267" s="83">
        <v>0</v>
      </c>
      <c r="E267" s="83">
        <v>0</v>
      </c>
      <c r="F267" s="83">
        <v>4</v>
      </c>
      <c r="G267" s="83">
        <v>0</v>
      </c>
      <c r="H267" s="75">
        <f>SUM(SON_Quarterly!S267:V267)</f>
        <v>2</v>
      </c>
      <c r="I267" s="110">
        <f>SUM(SON_Quarterly!W267:Z267)</f>
        <v>0</v>
      </c>
      <c r="J267" s="81">
        <f>SUM(SON_Quarterly!AA267:AD267)</f>
        <v>0</v>
      </c>
      <c r="K267" s="81">
        <f>SUM(SON_Quarterly!AE267:AH267)</f>
        <v>0</v>
      </c>
      <c r="L267" s="81">
        <f>SUM(SON_Quarterly!AI267:AL267)</f>
        <v>0</v>
      </c>
      <c r="M267" s="81">
        <f>SUM(SON_Quarterly!AQ267:AT267)</f>
        <v>0</v>
      </c>
      <c r="N267" s="81">
        <f>SUM(SON_Quarterly!AB267:AE267)</f>
        <v>0</v>
      </c>
      <c r="O267" s="81">
        <f>SUM(SON_Quarterly!AU267:AX267)</f>
        <v>0</v>
      </c>
      <c r="P267" s="81">
        <f>SUM(SON_Quarterly!AY267:BB267)</f>
        <v>0</v>
      </c>
      <c r="Q267" s="81">
        <f>SUM(SON_Quarterly!BC267:BF267)</f>
        <v>0</v>
      </c>
      <c r="R267" s="81">
        <f>SUM(SON_Quarterly!BG267:BJ267)</f>
        <v>0</v>
      </c>
    </row>
    <row r="268" spans="2:18" x14ac:dyDescent="0.45">
      <c r="B268" s="31" t="s">
        <v>254</v>
      </c>
      <c r="C268"/>
      <c r="D268" s="83">
        <v>0</v>
      </c>
      <c r="E268" s="83">
        <v>0</v>
      </c>
      <c r="F268" s="83">
        <v>77</v>
      </c>
      <c r="G268" s="83">
        <v>42</v>
      </c>
      <c r="H268" s="75">
        <f>SUM(SON_Quarterly!S268:V268)</f>
        <v>2</v>
      </c>
      <c r="I268" s="110">
        <f>SUM(SON_Quarterly!W268:Z268)</f>
        <v>1</v>
      </c>
      <c r="J268" s="81">
        <f>SUM(SON_Quarterly!AA268:AD268)</f>
        <v>0</v>
      </c>
      <c r="K268" s="81">
        <f>SUM(SON_Quarterly!AE268:AH268)</f>
        <v>0</v>
      </c>
      <c r="L268" s="81">
        <f>SUM(SON_Quarterly!AI268:AL268)</f>
        <v>0</v>
      </c>
      <c r="M268" s="81">
        <f>SUM(SON_Quarterly!AQ268:AT268)</f>
        <v>0</v>
      </c>
      <c r="N268" s="81">
        <f>SUM(SON_Quarterly!AB268:AE268)</f>
        <v>0</v>
      </c>
      <c r="O268" s="81">
        <f>SUM(SON_Quarterly!AU268:AX268)</f>
        <v>0</v>
      </c>
      <c r="P268" s="81">
        <f>SUM(SON_Quarterly!AY268:BB268)</f>
        <v>0</v>
      </c>
      <c r="Q268" s="81">
        <f>SUM(SON_Quarterly!BC268:BF268)</f>
        <v>0</v>
      </c>
      <c r="R268" s="81">
        <f>SUM(SON_Quarterly!BG268:BJ268)</f>
        <v>0</v>
      </c>
    </row>
    <row r="269" spans="2:18" x14ac:dyDescent="0.45">
      <c r="B269" s="31" t="s">
        <v>255</v>
      </c>
      <c r="C269"/>
      <c r="D269" s="83">
        <v>0</v>
      </c>
      <c r="E269" s="83">
        <v>0</v>
      </c>
      <c r="F269" s="83">
        <v>0</v>
      </c>
      <c r="G269" s="83">
        <v>1</v>
      </c>
      <c r="H269" s="75">
        <f>SUM(SON_Quarterly!S269:V269)</f>
        <v>3</v>
      </c>
      <c r="I269" s="110">
        <f>SUM(SON_Quarterly!W269:Z269)</f>
        <v>0</v>
      </c>
      <c r="J269" s="81">
        <f>SUM(SON_Quarterly!AA269:AD269)</f>
        <v>0</v>
      </c>
      <c r="K269" s="81">
        <f>SUM(SON_Quarterly!AE269:AH269)</f>
        <v>0</v>
      </c>
      <c r="L269" s="81">
        <f>SUM(SON_Quarterly!AI269:AL269)</f>
        <v>0</v>
      </c>
      <c r="M269" s="81">
        <f>SUM(SON_Quarterly!AQ269:AT269)</f>
        <v>0</v>
      </c>
      <c r="N269" s="81">
        <f>SUM(SON_Quarterly!AB269:AE269)</f>
        <v>0</v>
      </c>
      <c r="O269" s="81">
        <f>SUM(SON_Quarterly!AU269:AX269)</f>
        <v>0</v>
      </c>
      <c r="P269" s="81">
        <f>SUM(SON_Quarterly!AY269:BB269)</f>
        <v>0</v>
      </c>
      <c r="Q269" s="81">
        <f>SUM(SON_Quarterly!BC269:BF269)</f>
        <v>0</v>
      </c>
      <c r="R269" s="81">
        <f>SUM(SON_Quarterly!BG269:BJ269)</f>
        <v>0</v>
      </c>
    </row>
    <row r="270" spans="2:18" x14ac:dyDescent="0.45">
      <c r="B270" s="31" t="s">
        <v>256</v>
      </c>
      <c r="C270"/>
      <c r="D270" s="83">
        <v>0</v>
      </c>
      <c r="E270" s="83">
        <v>0</v>
      </c>
      <c r="F270" s="83">
        <v>184</v>
      </c>
      <c r="G270" s="83">
        <v>280</v>
      </c>
      <c r="H270" s="75">
        <f>SUM(SON_Quarterly!S270:V270)</f>
        <v>52</v>
      </c>
      <c r="I270" s="110">
        <f>SUM(SON_Quarterly!W270:Z270)</f>
        <v>10</v>
      </c>
      <c r="J270" s="81">
        <f>SUM(SON_Quarterly!AA270:AD270)</f>
        <v>0</v>
      </c>
      <c r="K270" s="81">
        <f>SUM(SON_Quarterly!AE270:AH270)</f>
        <v>0</v>
      </c>
      <c r="L270" s="81">
        <f>SUM(SON_Quarterly!AI270:AL270)</f>
        <v>0</v>
      </c>
      <c r="M270" s="81">
        <f>SUM(SON_Quarterly!AQ270:AT270)</f>
        <v>0</v>
      </c>
      <c r="N270" s="81">
        <f>SUM(SON_Quarterly!AB270:AE270)</f>
        <v>0</v>
      </c>
      <c r="O270" s="81">
        <f>SUM(SON_Quarterly!AU270:AX270)</f>
        <v>0</v>
      </c>
      <c r="P270" s="81">
        <f>SUM(SON_Quarterly!AY270:BB270)</f>
        <v>0</v>
      </c>
      <c r="Q270" s="81">
        <f>SUM(SON_Quarterly!BC270:BF270)</f>
        <v>0</v>
      </c>
      <c r="R270" s="81">
        <f>SUM(SON_Quarterly!BG270:BJ270)</f>
        <v>0</v>
      </c>
    </row>
    <row r="271" spans="2:18" x14ac:dyDescent="0.45">
      <c r="B271" s="31" t="s">
        <v>257</v>
      </c>
      <c r="C271"/>
      <c r="D271" s="83">
        <v>0</v>
      </c>
      <c r="E271" s="83">
        <v>0</v>
      </c>
      <c r="F271" s="83">
        <v>29</v>
      </c>
      <c r="G271" s="83">
        <v>85</v>
      </c>
      <c r="H271" s="75">
        <f>SUM(SON_Quarterly!S271:V271)</f>
        <v>19</v>
      </c>
      <c r="I271" s="110">
        <f>SUM(SON_Quarterly!W271:Z271)</f>
        <v>1</v>
      </c>
      <c r="J271" s="81">
        <f>SUM(SON_Quarterly!AA271:AD271)</f>
        <v>0</v>
      </c>
      <c r="K271" s="81">
        <f>SUM(SON_Quarterly!AE271:AH271)</f>
        <v>0</v>
      </c>
      <c r="L271" s="81">
        <f>SUM(SON_Quarterly!AI271:AL271)</f>
        <v>0</v>
      </c>
      <c r="M271" s="81">
        <f>SUM(SON_Quarterly!AQ271:AT271)</f>
        <v>0</v>
      </c>
      <c r="N271" s="81">
        <f>SUM(SON_Quarterly!AB271:AE271)</f>
        <v>0</v>
      </c>
      <c r="O271" s="81">
        <f>SUM(SON_Quarterly!AU271:AX271)</f>
        <v>0</v>
      </c>
      <c r="P271" s="81">
        <f>SUM(SON_Quarterly!AY271:BB271)</f>
        <v>0</v>
      </c>
      <c r="Q271" s="81">
        <f>SUM(SON_Quarterly!BC271:BF271)</f>
        <v>0</v>
      </c>
      <c r="R271" s="81">
        <f>SUM(SON_Quarterly!BG271:BJ271)</f>
        <v>0</v>
      </c>
    </row>
    <row r="272" spans="2:18" x14ac:dyDescent="0.45">
      <c r="B272" s="31" t="s">
        <v>258</v>
      </c>
      <c r="C272"/>
      <c r="D272" s="83">
        <v>0</v>
      </c>
      <c r="E272" s="83">
        <v>0</v>
      </c>
      <c r="F272" s="83">
        <v>3</v>
      </c>
      <c r="G272" s="83">
        <v>7</v>
      </c>
      <c r="H272" s="75">
        <f>SUM(SON_Quarterly!S272:V272)</f>
        <v>10</v>
      </c>
      <c r="I272" s="110">
        <f>SUM(SON_Quarterly!W272:Z272)</f>
        <v>1</v>
      </c>
      <c r="J272" s="81">
        <f>SUM(SON_Quarterly!AA272:AD272)</f>
        <v>0</v>
      </c>
      <c r="K272" s="81">
        <f>SUM(SON_Quarterly!AE272:AH272)</f>
        <v>0</v>
      </c>
      <c r="L272" s="81">
        <f>SUM(SON_Quarterly!AI272:AL272)</f>
        <v>0</v>
      </c>
      <c r="M272" s="81">
        <f>SUM(SON_Quarterly!AQ272:AT272)</f>
        <v>0</v>
      </c>
      <c r="N272" s="81">
        <f>SUM(SON_Quarterly!AB272:AE272)</f>
        <v>0</v>
      </c>
      <c r="O272" s="81">
        <f>SUM(SON_Quarterly!AU272:AX272)</f>
        <v>0</v>
      </c>
      <c r="P272" s="81">
        <f>SUM(SON_Quarterly!AY272:BB272)</f>
        <v>0</v>
      </c>
      <c r="Q272" s="81">
        <f>SUM(SON_Quarterly!BC272:BF272)</f>
        <v>0</v>
      </c>
      <c r="R272" s="81">
        <f>SUM(SON_Quarterly!BG272:BJ272)</f>
        <v>0</v>
      </c>
    </row>
    <row r="273" spans="2:18" x14ac:dyDescent="0.45">
      <c r="B273" s="31"/>
      <c r="C273"/>
      <c r="D273" s="83"/>
      <c r="E273" s="83"/>
      <c r="F273" s="83"/>
      <c r="G273" s="83"/>
      <c r="I273" s="108"/>
    </row>
    <row r="274" spans="2:18" s="7" customFormat="1" x14ac:dyDescent="0.45">
      <c r="B274" s="26" t="s">
        <v>90</v>
      </c>
      <c r="C274" s="70"/>
      <c r="D274" s="82">
        <f>D275+D279+D287+D284</f>
        <v>0</v>
      </c>
      <c r="E274" s="82">
        <f t="shared" ref="E274:G274" si="143">E275+E279+E287+E284</f>
        <v>0</v>
      </c>
      <c r="F274" s="82">
        <f t="shared" si="143"/>
        <v>256</v>
      </c>
      <c r="G274" s="82">
        <f t="shared" si="143"/>
        <v>292</v>
      </c>
      <c r="H274" s="137">
        <f t="shared" ref="H274:R274" si="144">H275+H279+H287+H284</f>
        <v>31</v>
      </c>
      <c r="I274" s="112">
        <f t="shared" si="144"/>
        <v>1</v>
      </c>
      <c r="J274" s="137">
        <f t="shared" si="144"/>
        <v>0</v>
      </c>
      <c r="K274" s="137">
        <f t="shared" si="144"/>
        <v>0</v>
      </c>
      <c r="L274" s="137">
        <f t="shared" si="144"/>
        <v>0</v>
      </c>
      <c r="M274" s="137">
        <f t="shared" si="144"/>
        <v>0</v>
      </c>
      <c r="N274" s="137">
        <f t="shared" si="144"/>
        <v>0</v>
      </c>
      <c r="O274" s="137">
        <f t="shared" si="144"/>
        <v>0</v>
      </c>
      <c r="P274" s="137">
        <f t="shared" si="144"/>
        <v>0</v>
      </c>
      <c r="Q274" s="137">
        <f t="shared" si="144"/>
        <v>0</v>
      </c>
      <c r="R274" s="137">
        <f t="shared" si="144"/>
        <v>0</v>
      </c>
    </row>
    <row r="275" spans="2:18" s="7" customFormat="1" x14ac:dyDescent="0.45">
      <c r="B275" s="72" t="s">
        <v>101</v>
      </c>
      <c r="C275" s="70"/>
      <c r="D275" s="82">
        <f>SUM(D276:D277)</f>
        <v>0</v>
      </c>
      <c r="E275" s="82">
        <f t="shared" ref="E275:G275" si="145">SUM(E276:E277)</f>
        <v>0</v>
      </c>
      <c r="F275" s="82">
        <f t="shared" si="145"/>
        <v>246</v>
      </c>
      <c r="G275" s="82">
        <f t="shared" si="145"/>
        <v>271</v>
      </c>
      <c r="H275" s="137">
        <f t="shared" ref="H275:R275" si="146">SUM(H276:H277)</f>
        <v>30</v>
      </c>
      <c r="I275" s="112">
        <f t="shared" si="146"/>
        <v>1</v>
      </c>
      <c r="J275" s="137">
        <f t="shared" si="146"/>
        <v>0</v>
      </c>
      <c r="K275" s="137">
        <f t="shared" si="146"/>
        <v>0</v>
      </c>
      <c r="L275" s="137">
        <f t="shared" si="146"/>
        <v>0</v>
      </c>
      <c r="M275" s="137">
        <f t="shared" si="146"/>
        <v>0</v>
      </c>
      <c r="N275" s="137">
        <f t="shared" si="146"/>
        <v>0</v>
      </c>
      <c r="O275" s="137">
        <f t="shared" si="146"/>
        <v>0</v>
      </c>
      <c r="P275" s="137">
        <f t="shared" si="146"/>
        <v>0</v>
      </c>
      <c r="Q275" s="137">
        <f t="shared" si="146"/>
        <v>0</v>
      </c>
      <c r="R275" s="137">
        <f t="shared" si="146"/>
        <v>0</v>
      </c>
    </row>
    <row r="276" spans="2:18" x14ac:dyDescent="0.45">
      <c r="B276" s="31" t="s">
        <v>259</v>
      </c>
      <c r="C276"/>
      <c r="D276" s="83">
        <v>0</v>
      </c>
      <c r="E276" s="83">
        <v>0</v>
      </c>
      <c r="F276" s="83">
        <v>179</v>
      </c>
      <c r="G276" s="83">
        <v>199</v>
      </c>
      <c r="H276" s="75">
        <f>SUM(SON_Quarterly!S276:V276)</f>
        <v>23</v>
      </c>
      <c r="I276" s="110">
        <f>SUM(SON_Quarterly!W276:Z276)</f>
        <v>1</v>
      </c>
      <c r="J276" s="81">
        <f>SUM(SON_Quarterly!AA276:AD276)</f>
        <v>0</v>
      </c>
      <c r="K276" s="81">
        <f>SUM(SON_Quarterly!AE276:AH276)</f>
        <v>0</v>
      </c>
      <c r="L276" s="81">
        <f>SUM(SON_Quarterly!AI276:AL276)</f>
        <v>0</v>
      </c>
      <c r="M276" s="81">
        <f>SUM(SON_Quarterly!AQ276:AT276)</f>
        <v>0</v>
      </c>
      <c r="N276" s="81">
        <f>SUM(SON_Quarterly!AB276:AE276)</f>
        <v>0</v>
      </c>
      <c r="O276" s="81">
        <f>SUM(SON_Quarterly!AU276:AX276)</f>
        <v>0</v>
      </c>
      <c r="P276" s="81">
        <f>SUM(SON_Quarterly!AY276:BB276)</f>
        <v>0</v>
      </c>
      <c r="Q276" s="81">
        <f>SUM(SON_Quarterly!BC276:BF276)</f>
        <v>0</v>
      </c>
      <c r="R276" s="81">
        <f>SUM(SON_Quarterly!BG276:BJ276)</f>
        <v>0</v>
      </c>
    </row>
    <row r="277" spans="2:18" x14ac:dyDescent="0.45">
      <c r="B277" s="31" t="s">
        <v>260</v>
      </c>
      <c r="C277"/>
      <c r="D277" s="83">
        <v>0</v>
      </c>
      <c r="E277" s="83">
        <v>0</v>
      </c>
      <c r="F277" s="83">
        <v>67</v>
      </c>
      <c r="G277" s="83">
        <v>72</v>
      </c>
      <c r="H277" s="75">
        <f>SUM(SON_Quarterly!S277:V277)</f>
        <v>7</v>
      </c>
      <c r="I277" s="110">
        <f>SUM(SON_Quarterly!W277:Z277)</f>
        <v>0</v>
      </c>
      <c r="J277" s="81">
        <f>SUM(SON_Quarterly!AA277:AD277)</f>
        <v>0</v>
      </c>
      <c r="K277" s="81">
        <f>SUM(SON_Quarterly!AE277:AH277)</f>
        <v>0</v>
      </c>
      <c r="L277" s="81">
        <f>SUM(SON_Quarterly!AI277:AL277)</f>
        <v>0</v>
      </c>
      <c r="M277" s="81">
        <f>SUM(SON_Quarterly!AQ277:AT277)</f>
        <v>0</v>
      </c>
      <c r="N277" s="81">
        <f>SUM(SON_Quarterly!AB277:AE277)</f>
        <v>0</v>
      </c>
      <c r="O277" s="81">
        <f>SUM(SON_Quarterly!AU277:AX277)</f>
        <v>0</v>
      </c>
      <c r="P277" s="81">
        <f>SUM(SON_Quarterly!AY277:BB277)</f>
        <v>0</v>
      </c>
      <c r="Q277" s="81">
        <f>SUM(SON_Quarterly!BC277:BF277)</f>
        <v>0</v>
      </c>
      <c r="R277" s="81">
        <f>SUM(SON_Quarterly!BG277:BJ277)</f>
        <v>0</v>
      </c>
    </row>
    <row r="278" spans="2:18" x14ac:dyDescent="0.45">
      <c r="B278" s="31"/>
      <c r="C278"/>
      <c r="D278" s="83"/>
      <c r="E278" s="83"/>
      <c r="F278" s="83"/>
      <c r="G278" s="83"/>
      <c r="I278" s="110"/>
      <c r="J278" s="81"/>
      <c r="K278" s="81"/>
      <c r="L278" s="81"/>
      <c r="M278" s="81"/>
      <c r="N278" s="81"/>
      <c r="O278" s="81"/>
      <c r="P278" s="81"/>
      <c r="Q278" s="81"/>
      <c r="R278" s="81"/>
    </row>
    <row r="279" spans="2:18" s="7" customFormat="1" x14ac:dyDescent="0.45">
      <c r="B279" s="72" t="s">
        <v>129</v>
      </c>
      <c r="C279" s="70"/>
      <c r="D279" s="82">
        <f>SUM(D280:D282)</f>
        <v>0</v>
      </c>
      <c r="E279" s="82">
        <f t="shared" ref="E279:H279" si="147">SUM(E280:E282)</f>
        <v>0</v>
      </c>
      <c r="F279" s="82">
        <f t="shared" si="147"/>
        <v>0</v>
      </c>
      <c r="G279" s="82">
        <f t="shared" si="147"/>
        <v>18</v>
      </c>
      <c r="H279" s="137">
        <f t="shared" si="147"/>
        <v>0</v>
      </c>
      <c r="I279" s="112">
        <f t="shared" ref="I279:R279" si="148">SUM(I280:I282)</f>
        <v>0</v>
      </c>
      <c r="J279" s="137">
        <f t="shared" si="148"/>
        <v>0</v>
      </c>
      <c r="K279" s="137">
        <f t="shared" si="148"/>
        <v>0</v>
      </c>
      <c r="L279" s="137">
        <f t="shared" si="148"/>
        <v>0</v>
      </c>
      <c r="M279" s="137">
        <f t="shared" si="148"/>
        <v>0</v>
      </c>
      <c r="N279" s="137">
        <f t="shared" si="148"/>
        <v>0</v>
      </c>
      <c r="O279" s="137">
        <f t="shared" si="148"/>
        <v>0</v>
      </c>
      <c r="P279" s="137">
        <f t="shared" si="148"/>
        <v>0</v>
      </c>
      <c r="Q279" s="137">
        <f t="shared" si="148"/>
        <v>0</v>
      </c>
      <c r="R279" s="137">
        <f t="shared" si="148"/>
        <v>0</v>
      </c>
    </row>
    <row r="280" spans="2:18" x14ac:dyDescent="0.45">
      <c r="B280" s="31" t="s">
        <v>261</v>
      </c>
      <c r="C280"/>
      <c r="D280" s="83">
        <v>0</v>
      </c>
      <c r="E280" s="83">
        <v>0</v>
      </c>
      <c r="F280" s="83">
        <v>0</v>
      </c>
      <c r="G280" s="83">
        <v>11</v>
      </c>
      <c r="H280" s="75">
        <f>SUM(SON_Quarterly!S280:V280)</f>
        <v>0</v>
      </c>
      <c r="I280" s="110">
        <f>SUM(SON_Quarterly!W280:Z280)</f>
        <v>0</v>
      </c>
      <c r="J280" s="81">
        <f>SUM(SON_Quarterly!AA280:AD280)</f>
        <v>0</v>
      </c>
      <c r="K280" s="81">
        <f>SUM(SON_Quarterly!AE280:AH280)</f>
        <v>0</v>
      </c>
      <c r="L280" s="81">
        <f>SUM(SON_Quarterly!AI280:AL280)</f>
        <v>0</v>
      </c>
      <c r="M280" s="81">
        <f>SUM(SON_Quarterly!AQ280:AT280)</f>
        <v>0</v>
      </c>
      <c r="N280" s="81">
        <f>SUM(SON_Quarterly!AB280:AE280)</f>
        <v>0</v>
      </c>
      <c r="O280" s="81">
        <f>SUM(SON_Quarterly!AU280:AX280)</f>
        <v>0</v>
      </c>
      <c r="P280" s="81">
        <f>SUM(SON_Quarterly!AY280:BB280)</f>
        <v>0</v>
      </c>
      <c r="Q280" s="81">
        <f>SUM(SON_Quarterly!BC280:BF280)</f>
        <v>0</v>
      </c>
      <c r="R280" s="81">
        <f>SUM(SON_Quarterly!BG280:BJ280)</f>
        <v>0</v>
      </c>
    </row>
    <row r="281" spans="2:18" x14ac:dyDescent="0.45">
      <c r="B281" s="31" t="s">
        <v>262</v>
      </c>
      <c r="C281"/>
      <c r="D281" s="83">
        <v>0</v>
      </c>
      <c r="E281" s="83">
        <v>0</v>
      </c>
      <c r="F281" s="83">
        <v>0</v>
      </c>
      <c r="G281" s="83">
        <v>2</v>
      </c>
      <c r="H281" s="75">
        <f>SUM(SON_Quarterly!S281:V281)</f>
        <v>0</v>
      </c>
      <c r="I281" s="110">
        <f>SUM(SON_Quarterly!W281:Z281)</f>
        <v>0</v>
      </c>
      <c r="J281" s="81">
        <f>SUM(SON_Quarterly!AA281:AD281)</f>
        <v>0</v>
      </c>
      <c r="K281" s="81">
        <f>SUM(SON_Quarterly!AE281:AH281)</f>
        <v>0</v>
      </c>
      <c r="L281" s="81">
        <f>SUM(SON_Quarterly!AI281:AL281)</f>
        <v>0</v>
      </c>
      <c r="M281" s="81">
        <f>SUM(SON_Quarterly!AQ281:AT281)</f>
        <v>0</v>
      </c>
      <c r="N281" s="81">
        <f>SUM(SON_Quarterly!AB281:AE281)</f>
        <v>0</v>
      </c>
      <c r="O281" s="81">
        <f>SUM(SON_Quarterly!AU281:AX281)</f>
        <v>0</v>
      </c>
      <c r="P281" s="81">
        <f>SUM(SON_Quarterly!AY281:BB281)</f>
        <v>0</v>
      </c>
      <c r="Q281" s="81">
        <f>SUM(SON_Quarterly!BC281:BF281)</f>
        <v>0</v>
      </c>
      <c r="R281" s="81">
        <f>SUM(SON_Quarterly!BG281:BJ281)</f>
        <v>0</v>
      </c>
    </row>
    <row r="282" spans="2:18" x14ac:dyDescent="0.45">
      <c r="B282" s="31" t="s">
        <v>263</v>
      </c>
      <c r="C282"/>
      <c r="D282" s="83">
        <v>0</v>
      </c>
      <c r="E282" s="83">
        <v>0</v>
      </c>
      <c r="F282" s="83">
        <v>0</v>
      </c>
      <c r="G282" s="83">
        <v>5</v>
      </c>
      <c r="H282" s="75">
        <f>SUM(SON_Quarterly!S282:V282)</f>
        <v>0</v>
      </c>
      <c r="I282" s="110">
        <f>SUM(SON_Quarterly!W282:Z282)</f>
        <v>0</v>
      </c>
      <c r="J282" s="81">
        <f>SUM(SON_Quarterly!AA282:AD282)</f>
        <v>0</v>
      </c>
      <c r="K282" s="81">
        <f>SUM(SON_Quarterly!AE282:AH282)</f>
        <v>0</v>
      </c>
      <c r="L282" s="81">
        <f>SUM(SON_Quarterly!AI282:AL282)</f>
        <v>0</v>
      </c>
      <c r="M282" s="81">
        <f>SUM(SON_Quarterly!AQ282:AT282)</f>
        <v>0</v>
      </c>
      <c r="N282" s="81">
        <f>SUM(SON_Quarterly!AB282:AE282)</f>
        <v>0</v>
      </c>
      <c r="O282" s="81">
        <f>SUM(SON_Quarterly!AU282:AX282)</f>
        <v>0</v>
      </c>
      <c r="P282" s="81">
        <f>SUM(SON_Quarterly!AY282:BB282)</f>
        <v>0</v>
      </c>
      <c r="Q282" s="81">
        <f>SUM(SON_Quarterly!BC282:BF282)</f>
        <v>0</v>
      </c>
      <c r="R282" s="81">
        <f>SUM(SON_Quarterly!BG282:BJ282)</f>
        <v>0</v>
      </c>
    </row>
    <row r="283" spans="2:18" x14ac:dyDescent="0.45">
      <c r="B283" s="31"/>
      <c r="C283"/>
      <c r="D283" s="83"/>
      <c r="E283" s="83"/>
      <c r="F283" s="83"/>
      <c r="G283" s="83"/>
      <c r="I283" s="108"/>
    </row>
    <row r="284" spans="2:18" s="7" customFormat="1" x14ac:dyDescent="0.45">
      <c r="B284" s="72" t="s">
        <v>272</v>
      </c>
      <c r="C284" s="70"/>
      <c r="D284" s="82">
        <f>SUM(D285)</f>
        <v>0</v>
      </c>
      <c r="E284" s="82">
        <f t="shared" ref="E284:H284" si="149">SUM(E285)</f>
        <v>0</v>
      </c>
      <c r="F284" s="82">
        <f>SUM(F285)</f>
        <v>2</v>
      </c>
      <c r="G284" s="82">
        <f>SUM(G285)</f>
        <v>0</v>
      </c>
      <c r="H284" s="137">
        <f t="shared" si="149"/>
        <v>0</v>
      </c>
      <c r="I284" s="112">
        <f t="shared" ref="I284:R284" si="150">SUM(I285)</f>
        <v>0</v>
      </c>
      <c r="J284" s="137">
        <f t="shared" si="150"/>
        <v>0</v>
      </c>
      <c r="K284" s="137">
        <f t="shared" si="150"/>
        <v>0</v>
      </c>
      <c r="L284" s="137">
        <f t="shared" si="150"/>
        <v>0</v>
      </c>
      <c r="M284" s="137">
        <f t="shared" si="150"/>
        <v>0</v>
      </c>
      <c r="N284" s="137">
        <f t="shared" si="150"/>
        <v>0</v>
      </c>
      <c r="O284" s="137">
        <f t="shared" si="150"/>
        <v>0</v>
      </c>
      <c r="P284" s="137">
        <f t="shared" si="150"/>
        <v>0</v>
      </c>
      <c r="Q284" s="137">
        <f t="shared" si="150"/>
        <v>0</v>
      </c>
      <c r="R284" s="137">
        <f t="shared" si="150"/>
        <v>0</v>
      </c>
    </row>
    <row r="285" spans="2:18" x14ac:dyDescent="0.45">
      <c r="B285" s="31" t="s">
        <v>283</v>
      </c>
      <c r="C285"/>
      <c r="D285" s="83">
        <v>0</v>
      </c>
      <c r="E285" s="83">
        <v>0</v>
      </c>
      <c r="F285" s="83">
        <v>2</v>
      </c>
      <c r="G285" s="83">
        <v>0</v>
      </c>
      <c r="H285" s="75">
        <f>SUM(SON_Quarterly!S285:V285)</f>
        <v>0</v>
      </c>
      <c r="I285" s="110">
        <f>SUM(SON_Quarterly!W285:Z285)</f>
        <v>0</v>
      </c>
      <c r="J285" s="81">
        <f>SUM(SON_Quarterly!AA285:AD285)</f>
        <v>0</v>
      </c>
      <c r="K285" s="81">
        <f>SUM(SON_Quarterly!AE285:AH285)</f>
        <v>0</v>
      </c>
      <c r="L285" s="81">
        <f>SUM(SON_Quarterly!AI285:AL285)</f>
        <v>0</v>
      </c>
      <c r="M285" s="137">
        <f>SUM(M286)</f>
        <v>0</v>
      </c>
      <c r="N285" s="81">
        <f>SUM(SON_Quarterly!AB285:AE285)</f>
        <v>0</v>
      </c>
      <c r="O285" s="81">
        <f>SUM(SON_Quarterly!AU285:AX285)</f>
        <v>0</v>
      </c>
      <c r="P285" s="81">
        <f>SUM(SON_Quarterly!AY285:BB285)</f>
        <v>0</v>
      </c>
      <c r="Q285" s="81">
        <f>SUM(SON_Quarterly!BC285:BF285)</f>
        <v>0</v>
      </c>
      <c r="R285" s="81">
        <f>SUM(SON_Quarterly!BG285:BJ285)</f>
        <v>0</v>
      </c>
    </row>
    <row r="286" spans="2:18" x14ac:dyDescent="0.45">
      <c r="B286" s="31"/>
      <c r="C286"/>
      <c r="D286" s="83"/>
      <c r="E286" s="83"/>
      <c r="F286" s="83"/>
      <c r="G286" s="83"/>
      <c r="I286" s="108"/>
    </row>
    <row r="287" spans="2:18" s="7" customFormat="1" x14ac:dyDescent="0.45">
      <c r="B287" s="72" t="s">
        <v>139</v>
      </c>
      <c r="C287" s="70"/>
      <c r="D287" s="82">
        <f>SUM(D288:D289)</f>
        <v>0</v>
      </c>
      <c r="E287" s="82">
        <f>SUM(E288:E289)</f>
        <v>0</v>
      </c>
      <c r="F287" s="82">
        <f t="shared" ref="F287:G287" si="151">SUM(F288:F289)</f>
        <v>8</v>
      </c>
      <c r="G287" s="82">
        <f t="shared" si="151"/>
        <v>3</v>
      </c>
      <c r="H287" s="137">
        <f t="shared" ref="H287:R287" si="152">SUM(H288:H289)</f>
        <v>1</v>
      </c>
      <c r="I287" s="112">
        <f t="shared" si="152"/>
        <v>0</v>
      </c>
      <c r="J287" s="137">
        <f t="shared" si="152"/>
        <v>0</v>
      </c>
      <c r="K287" s="137">
        <f t="shared" si="152"/>
        <v>0</v>
      </c>
      <c r="L287" s="137">
        <f t="shared" si="152"/>
        <v>0</v>
      </c>
      <c r="M287" s="137">
        <f t="shared" si="152"/>
        <v>0</v>
      </c>
      <c r="N287" s="137">
        <f t="shared" si="152"/>
        <v>0</v>
      </c>
      <c r="O287" s="137">
        <f t="shared" si="152"/>
        <v>0</v>
      </c>
      <c r="P287" s="137">
        <f t="shared" si="152"/>
        <v>0</v>
      </c>
      <c r="Q287" s="137">
        <f t="shared" si="152"/>
        <v>0</v>
      </c>
      <c r="R287" s="137">
        <f t="shared" si="152"/>
        <v>0</v>
      </c>
    </row>
    <row r="288" spans="2:18" x14ac:dyDescent="0.45">
      <c r="B288" s="31" t="s">
        <v>264</v>
      </c>
      <c r="C288"/>
      <c r="D288" s="83">
        <v>0</v>
      </c>
      <c r="E288" s="83">
        <v>0</v>
      </c>
      <c r="F288" s="83">
        <v>7</v>
      </c>
      <c r="G288" s="83">
        <v>3</v>
      </c>
      <c r="H288" s="75">
        <f>SUM(SON_Quarterly!S288:V288)</f>
        <v>1</v>
      </c>
      <c r="I288" s="110">
        <f>SUM(SON_Quarterly!W288:Z288)</f>
        <v>0</v>
      </c>
      <c r="J288" s="81">
        <f>SUM(SON_Quarterly!AA288:AD288)</f>
        <v>0</v>
      </c>
      <c r="K288" s="81">
        <f>SUM(SON_Quarterly!AE288:AH288)</f>
        <v>0</v>
      </c>
      <c r="L288" s="81">
        <f>SUM(SON_Quarterly!AI288:AL288)</f>
        <v>0</v>
      </c>
      <c r="M288" s="81">
        <f>SUM(SON_Quarterly!AQ288:AT288)</f>
        <v>0</v>
      </c>
      <c r="N288" s="81">
        <f>SUM(SON_Quarterly!AB288:AE288)</f>
        <v>0</v>
      </c>
      <c r="O288" s="81">
        <f>SUM(SON_Quarterly!AU288:AX288)</f>
        <v>0</v>
      </c>
      <c r="P288" s="81">
        <f>SUM(SON_Quarterly!AY288:BB288)</f>
        <v>0</v>
      </c>
      <c r="Q288" s="81">
        <f>SUM(SON_Quarterly!BC288:BF288)</f>
        <v>0</v>
      </c>
      <c r="R288" s="81">
        <f>SUM(SON_Quarterly!BG288:BJ288)</f>
        <v>0</v>
      </c>
    </row>
    <row r="289" spans="2:18" x14ac:dyDescent="0.45">
      <c r="B289" s="31" t="s">
        <v>284</v>
      </c>
      <c r="C289"/>
      <c r="D289" s="83">
        <v>0</v>
      </c>
      <c r="E289" s="83">
        <v>0</v>
      </c>
      <c r="F289" s="83">
        <v>1</v>
      </c>
      <c r="G289" s="83">
        <v>0</v>
      </c>
      <c r="H289" s="75">
        <f>SUM(SON_Quarterly!S289:V289)</f>
        <v>0</v>
      </c>
      <c r="I289" s="110">
        <f>SUM(SON_Quarterly!W289:Z289)</f>
        <v>0</v>
      </c>
      <c r="J289" s="81">
        <f>SUM(SON_Quarterly!AA289:AD289)</f>
        <v>0</v>
      </c>
      <c r="K289" s="81">
        <f>SUM(SON_Quarterly!AE289:AH289)</f>
        <v>0</v>
      </c>
      <c r="L289" s="81">
        <f>SUM(SON_Quarterly!AI289:AL289)</f>
        <v>0</v>
      </c>
      <c r="M289" s="81">
        <f>SUM(SON_Quarterly!AQ289:AT289)</f>
        <v>0</v>
      </c>
      <c r="N289" s="81">
        <f>SUM(SON_Quarterly!AB289:AE289)</f>
        <v>0</v>
      </c>
      <c r="O289" s="81">
        <f>SUM(SON_Quarterly!AU289:AX289)</f>
        <v>0</v>
      </c>
      <c r="P289" s="81">
        <f>SUM(SON_Quarterly!AY289:BB289)</f>
        <v>0</v>
      </c>
      <c r="Q289" s="81">
        <f>SUM(SON_Quarterly!BC289:BF289)</f>
        <v>0</v>
      </c>
      <c r="R289" s="81">
        <f>SUM(SON_Quarterly!BG289:BJ289)</f>
        <v>0</v>
      </c>
    </row>
    <row r="290" spans="2:18" x14ac:dyDescent="0.45">
      <c r="B290" s="31"/>
      <c r="C290"/>
      <c r="D290" s="83"/>
      <c r="E290" s="83"/>
      <c r="F290" s="83"/>
      <c r="G290" s="83"/>
      <c r="I290" s="108"/>
    </row>
    <row r="291" spans="2:18" s="7" customFormat="1" x14ac:dyDescent="0.45">
      <c r="B291" s="26" t="s">
        <v>28</v>
      </c>
      <c r="C291" s="70"/>
      <c r="D291" s="82">
        <f>SUM(D292)</f>
        <v>0</v>
      </c>
      <c r="E291" s="82">
        <f t="shared" ref="E291:R291" si="153">SUM(E292)</f>
        <v>0</v>
      </c>
      <c r="F291" s="82">
        <f t="shared" si="153"/>
        <v>141365</v>
      </c>
      <c r="G291" s="82">
        <f t="shared" si="153"/>
        <v>140657</v>
      </c>
      <c r="H291" s="137">
        <f t="shared" si="153"/>
        <v>24429</v>
      </c>
      <c r="I291" s="112">
        <f t="shared" si="153"/>
        <v>10638</v>
      </c>
      <c r="J291" s="137">
        <f>SUM(J292)</f>
        <v>0</v>
      </c>
      <c r="K291" s="137">
        <f t="shared" si="153"/>
        <v>0</v>
      </c>
      <c r="L291" s="137">
        <f t="shared" si="153"/>
        <v>0</v>
      </c>
      <c r="M291" s="137">
        <f t="shared" si="153"/>
        <v>0</v>
      </c>
      <c r="N291" s="137">
        <f t="shared" si="153"/>
        <v>0</v>
      </c>
      <c r="O291" s="137">
        <f t="shared" si="153"/>
        <v>0</v>
      </c>
      <c r="P291" s="137">
        <f t="shared" si="153"/>
        <v>0</v>
      </c>
      <c r="Q291" s="137">
        <f t="shared" si="153"/>
        <v>0</v>
      </c>
      <c r="R291" s="137">
        <f t="shared" si="153"/>
        <v>0</v>
      </c>
    </row>
    <row r="292" spans="2:18" x14ac:dyDescent="0.45">
      <c r="B292" s="31" t="s">
        <v>267</v>
      </c>
      <c r="C292"/>
      <c r="D292" s="83">
        <v>0</v>
      </c>
      <c r="E292" s="83">
        <v>0</v>
      </c>
      <c r="F292" s="83">
        <v>141365</v>
      </c>
      <c r="G292" s="83">
        <v>140657</v>
      </c>
      <c r="H292" s="75">
        <f>SUM(SON_Quarterly!S292:V292)</f>
        <v>24429</v>
      </c>
      <c r="I292" s="110">
        <f>SUM(SON_Quarterly!W292:Z292)</f>
        <v>10638</v>
      </c>
      <c r="J292" s="81">
        <f>SUM(SON_Quarterly!AA292:AD292)</f>
        <v>0</v>
      </c>
      <c r="K292" s="81">
        <f>SUM(SON_Quarterly!AE292:AH292)</f>
        <v>0</v>
      </c>
      <c r="L292" s="81">
        <f>SUM(SON_Quarterly!AI292:AL292)</f>
        <v>0</v>
      </c>
      <c r="M292" s="81">
        <f>SUM(SON_Quarterly!AQ292:AT292)</f>
        <v>0</v>
      </c>
      <c r="N292" s="81">
        <f>SUM(SON_Quarterly!AB292:AE292)</f>
        <v>0</v>
      </c>
      <c r="O292" s="81">
        <f>SUM(SON_Quarterly!AU292:AX292)</f>
        <v>0</v>
      </c>
      <c r="P292" s="81">
        <f>SUM(SON_Quarterly!AY292:BB292)</f>
        <v>0</v>
      </c>
      <c r="Q292" s="81">
        <f>SUM(SON_Quarterly!BC292:BF292)</f>
        <v>0</v>
      </c>
      <c r="R292" s="81">
        <f>SUM(SON_Quarterly!BG292:BJ292)</f>
        <v>0</v>
      </c>
    </row>
    <row r="293" spans="2:18" ht="15.75" thickBot="1" x14ac:dyDescent="0.5">
      <c r="B293" s="33"/>
      <c r="C293" s="41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</row>
    <row r="295" spans="2:18" x14ac:dyDescent="0.45">
      <c r="B295" s="2" t="s">
        <v>26</v>
      </c>
      <c r="D295" s="85"/>
      <c r="E295" s="85"/>
      <c r="F295" s="85"/>
      <c r="G295" s="85"/>
    </row>
  </sheetData>
  <hyperlinks>
    <hyperlink ref="A1" location="'Table of Contents'!A1" display="Back to the Table of Contents"/>
  </hyperlink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Q29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W23" sqref="W23"/>
    </sheetView>
  </sheetViews>
  <sheetFormatPr defaultColWidth="9.86328125" defaultRowHeight="15.4" x14ac:dyDescent="0.45"/>
  <cols>
    <col min="1" max="1" width="6.19921875" style="2" customWidth="1"/>
    <col min="2" max="2" width="75.19921875" style="2" customWidth="1"/>
    <col min="3" max="3" width="2.53125" style="2" customWidth="1"/>
    <col min="4" max="4" width="12.6640625" style="2" bestFit="1" customWidth="1"/>
    <col min="5" max="6" width="11.19921875" style="2" bestFit="1" customWidth="1"/>
    <col min="7" max="7" width="11.1328125" style="2" bestFit="1" customWidth="1"/>
    <col min="8" max="8" width="10.265625" style="2" bestFit="1" customWidth="1"/>
    <col min="9" max="17" width="10.265625" style="2" hidden="1" customWidth="1"/>
    <col min="18" max="220" width="9.86328125" style="2"/>
    <col min="221" max="221" width="3.19921875" style="2" customWidth="1"/>
    <col min="222" max="222" width="75.19921875" style="2" customWidth="1"/>
    <col min="223" max="223" width="2.53125" style="2" customWidth="1"/>
    <col min="224" max="227" width="10.1328125" style="2" bestFit="1" customWidth="1"/>
    <col min="228" max="228" width="9.796875" style="2" customWidth="1"/>
    <col min="229" max="229" width="11" style="2" customWidth="1"/>
    <col min="230" max="230" width="11.1328125" style="2" customWidth="1"/>
    <col min="231" max="232" width="9.86328125" style="2" customWidth="1"/>
    <col min="233" max="233" width="10.86328125" style="2" customWidth="1"/>
    <col min="234" max="234" width="10" style="2" customWidth="1"/>
    <col min="235" max="235" width="10.19921875" style="2" bestFit="1" customWidth="1"/>
    <col min="236" max="239" width="9.86328125" style="2" customWidth="1"/>
    <col min="240" max="242" width="11.19921875" style="2" bestFit="1" customWidth="1"/>
    <col min="243" max="476" width="9.86328125" style="2"/>
    <col min="477" max="477" width="3.19921875" style="2" customWidth="1"/>
    <col min="478" max="478" width="75.19921875" style="2" customWidth="1"/>
    <col min="479" max="479" width="2.53125" style="2" customWidth="1"/>
    <col min="480" max="483" width="10.1328125" style="2" bestFit="1" customWidth="1"/>
    <col min="484" max="484" width="9.796875" style="2" customWidth="1"/>
    <col min="485" max="485" width="11" style="2" customWidth="1"/>
    <col min="486" max="486" width="11.1328125" style="2" customWidth="1"/>
    <col min="487" max="488" width="9.86328125" style="2" customWidth="1"/>
    <col min="489" max="489" width="10.86328125" style="2" customWidth="1"/>
    <col min="490" max="490" width="10" style="2" customWidth="1"/>
    <col min="491" max="491" width="10.19921875" style="2" bestFit="1" customWidth="1"/>
    <col min="492" max="495" width="9.86328125" style="2" customWidth="1"/>
    <col min="496" max="498" width="11.19921875" style="2" bestFit="1" customWidth="1"/>
    <col min="499" max="732" width="9.86328125" style="2"/>
    <col min="733" max="733" width="3.19921875" style="2" customWidth="1"/>
    <col min="734" max="734" width="75.19921875" style="2" customWidth="1"/>
    <col min="735" max="735" width="2.53125" style="2" customWidth="1"/>
    <col min="736" max="739" width="10.1328125" style="2" bestFit="1" customWidth="1"/>
    <col min="740" max="740" width="9.796875" style="2" customWidth="1"/>
    <col min="741" max="741" width="11" style="2" customWidth="1"/>
    <col min="742" max="742" width="11.1328125" style="2" customWidth="1"/>
    <col min="743" max="744" width="9.86328125" style="2" customWidth="1"/>
    <col min="745" max="745" width="10.86328125" style="2" customWidth="1"/>
    <col min="746" max="746" width="10" style="2" customWidth="1"/>
    <col min="747" max="747" width="10.19921875" style="2" bestFit="1" customWidth="1"/>
    <col min="748" max="751" width="9.86328125" style="2" customWidth="1"/>
    <col min="752" max="754" width="11.19921875" style="2" bestFit="1" customWidth="1"/>
    <col min="755" max="988" width="9.86328125" style="2"/>
    <col min="989" max="989" width="3.19921875" style="2" customWidth="1"/>
    <col min="990" max="990" width="75.19921875" style="2" customWidth="1"/>
    <col min="991" max="991" width="2.53125" style="2" customWidth="1"/>
    <col min="992" max="995" width="10.1328125" style="2" bestFit="1" customWidth="1"/>
    <col min="996" max="996" width="9.796875" style="2" customWidth="1"/>
    <col min="997" max="997" width="11" style="2" customWidth="1"/>
    <col min="998" max="998" width="11.1328125" style="2" customWidth="1"/>
    <col min="999" max="1000" width="9.86328125" style="2" customWidth="1"/>
    <col min="1001" max="1001" width="10.86328125" style="2" customWidth="1"/>
    <col min="1002" max="1002" width="10" style="2" customWidth="1"/>
    <col min="1003" max="1003" width="10.19921875" style="2" bestFit="1" customWidth="1"/>
    <col min="1004" max="1007" width="9.86328125" style="2" customWidth="1"/>
    <col min="1008" max="1010" width="11.19921875" style="2" bestFit="1" customWidth="1"/>
    <col min="1011" max="1244" width="9.86328125" style="2"/>
    <col min="1245" max="1245" width="3.19921875" style="2" customWidth="1"/>
    <col min="1246" max="1246" width="75.19921875" style="2" customWidth="1"/>
    <col min="1247" max="1247" width="2.53125" style="2" customWidth="1"/>
    <col min="1248" max="1251" width="10.1328125" style="2" bestFit="1" customWidth="1"/>
    <col min="1252" max="1252" width="9.796875" style="2" customWidth="1"/>
    <col min="1253" max="1253" width="11" style="2" customWidth="1"/>
    <col min="1254" max="1254" width="11.1328125" style="2" customWidth="1"/>
    <col min="1255" max="1256" width="9.86328125" style="2" customWidth="1"/>
    <col min="1257" max="1257" width="10.86328125" style="2" customWidth="1"/>
    <col min="1258" max="1258" width="10" style="2" customWidth="1"/>
    <col min="1259" max="1259" width="10.19921875" style="2" bestFit="1" customWidth="1"/>
    <col min="1260" max="1263" width="9.86328125" style="2" customWidth="1"/>
    <col min="1264" max="1266" width="11.19921875" style="2" bestFit="1" customWidth="1"/>
    <col min="1267" max="1500" width="9.86328125" style="2"/>
    <col min="1501" max="1501" width="3.19921875" style="2" customWidth="1"/>
    <col min="1502" max="1502" width="75.19921875" style="2" customWidth="1"/>
    <col min="1503" max="1503" width="2.53125" style="2" customWidth="1"/>
    <col min="1504" max="1507" width="10.1328125" style="2" bestFit="1" customWidth="1"/>
    <col min="1508" max="1508" width="9.796875" style="2" customWidth="1"/>
    <col min="1509" max="1509" width="11" style="2" customWidth="1"/>
    <col min="1510" max="1510" width="11.1328125" style="2" customWidth="1"/>
    <col min="1511" max="1512" width="9.86328125" style="2" customWidth="1"/>
    <col min="1513" max="1513" width="10.86328125" style="2" customWidth="1"/>
    <col min="1514" max="1514" width="10" style="2" customWidth="1"/>
    <col min="1515" max="1515" width="10.19921875" style="2" bestFit="1" customWidth="1"/>
    <col min="1516" max="1519" width="9.86328125" style="2" customWidth="1"/>
    <col min="1520" max="1522" width="11.19921875" style="2" bestFit="1" customWidth="1"/>
    <col min="1523" max="1756" width="9.86328125" style="2"/>
    <col min="1757" max="1757" width="3.19921875" style="2" customWidth="1"/>
    <col min="1758" max="1758" width="75.19921875" style="2" customWidth="1"/>
    <col min="1759" max="1759" width="2.53125" style="2" customWidth="1"/>
    <col min="1760" max="1763" width="10.1328125" style="2" bestFit="1" customWidth="1"/>
    <col min="1764" max="1764" width="9.796875" style="2" customWidth="1"/>
    <col min="1765" max="1765" width="11" style="2" customWidth="1"/>
    <col min="1766" max="1766" width="11.1328125" style="2" customWidth="1"/>
    <col min="1767" max="1768" width="9.86328125" style="2" customWidth="1"/>
    <col min="1769" max="1769" width="10.86328125" style="2" customWidth="1"/>
    <col min="1770" max="1770" width="10" style="2" customWidth="1"/>
    <col min="1771" max="1771" width="10.19921875" style="2" bestFit="1" customWidth="1"/>
    <col min="1772" max="1775" width="9.86328125" style="2" customWidth="1"/>
    <col min="1776" max="1778" width="11.19921875" style="2" bestFit="1" customWidth="1"/>
    <col min="1779" max="2012" width="9.86328125" style="2"/>
    <col min="2013" max="2013" width="3.19921875" style="2" customWidth="1"/>
    <col min="2014" max="2014" width="75.19921875" style="2" customWidth="1"/>
    <col min="2015" max="2015" width="2.53125" style="2" customWidth="1"/>
    <col min="2016" max="2019" width="10.1328125" style="2" bestFit="1" customWidth="1"/>
    <col min="2020" max="2020" width="9.796875" style="2" customWidth="1"/>
    <col min="2021" max="2021" width="11" style="2" customWidth="1"/>
    <col min="2022" max="2022" width="11.1328125" style="2" customWidth="1"/>
    <col min="2023" max="2024" width="9.86328125" style="2" customWidth="1"/>
    <col min="2025" max="2025" width="10.86328125" style="2" customWidth="1"/>
    <col min="2026" max="2026" width="10" style="2" customWidth="1"/>
    <col min="2027" max="2027" width="10.19921875" style="2" bestFit="1" customWidth="1"/>
    <col min="2028" max="2031" width="9.86328125" style="2" customWidth="1"/>
    <col min="2032" max="2034" width="11.19921875" style="2" bestFit="1" customWidth="1"/>
    <col min="2035" max="2268" width="9.86328125" style="2"/>
    <col min="2269" max="2269" width="3.19921875" style="2" customWidth="1"/>
    <col min="2270" max="2270" width="75.19921875" style="2" customWidth="1"/>
    <col min="2271" max="2271" width="2.53125" style="2" customWidth="1"/>
    <col min="2272" max="2275" width="10.1328125" style="2" bestFit="1" customWidth="1"/>
    <col min="2276" max="2276" width="9.796875" style="2" customWidth="1"/>
    <col min="2277" max="2277" width="11" style="2" customWidth="1"/>
    <col min="2278" max="2278" width="11.1328125" style="2" customWidth="1"/>
    <col min="2279" max="2280" width="9.86328125" style="2" customWidth="1"/>
    <col min="2281" max="2281" width="10.86328125" style="2" customWidth="1"/>
    <col min="2282" max="2282" width="10" style="2" customWidth="1"/>
    <col min="2283" max="2283" width="10.19921875" style="2" bestFit="1" customWidth="1"/>
    <col min="2284" max="2287" width="9.86328125" style="2" customWidth="1"/>
    <col min="2288" max="2290" width="11.19921875" style="2" bestFit="1" customWidth="1"/>
    <col min="2291" max="2524" width="9.86328125" style="2"/>
    <col min="2525" max="2525" width="3.19921875" style="2" customWidth="1"/>
    <col min="2526" max="2526" width="75.19921875" style="2" customWidth="1"/>
    <col min="2527" max="2527" width="2.53125" style="2" customWidth="1"/>
    <col min="2528" max="2531" width="10.1328125" style="2" bestFit="1" customWidth="1"/>
    <col min="2532" max="2532" width="9.796875" style="2" customWidth="1"/>
    <col min="2533" max="2533" width="11" style="2" customWidth="1"/>
    <col min="2534" max="2534" width="11.1328125" style="2" customWidth="1"/>
    <col min="2535" max="2536" width="9.86328125" style="2" customWidth="1"/>
    <col min="2537" max="2537" width="10.86328125" style="2" customWidth="1"/>
    <col min="2538" max="2538" width="10" style="2" customWidth="1"/>
    <col min="2539" max="2539" width="10.19921875" style="2" bestFit="1" customWidth="1"/>
    <col min="2540" max="2543" width="9.86328125" style="2" customWidth="1"/>
    <col min="2544" max="2546" width="11.19921875" style="2" bestFit="1" customWidth="1"/>
    <col min="2547" max="2780" width="9.86328125" style="2"/>
    <col min="2781" max="2781" width="3.19921875" style="2" customWidth="1"/>
    <col min="2782" max="2782" width="75.19921875" style="2" customWidth="1"/>
    <col min="2783" max="2783" width="2.53125" style="2" customWidth="1"/>
    <col min="2784" max="2787" width="10.1328125" style="2" bestFit="1" customWidth="1"/>
    <col min="2788" max="2788" width="9.796875" style="2" customWidth="1"/>
    <col min="2789" max="2789" width="11" style="2" customWidth="1"/>
    <col min="2790" max="2790" width="11.1328125" style="2" customWidth="1"/>
    <col min="2791" max="2792" width="9.86328125" style="2" customWidth="1"/>
    <col min="2793" max="2793" width="10.86328125" style="2" customWidth="1"/>
    <col min="2794" max="2794" width="10" style="2" customWidth="1"/>
    <col min="2795" max="2795" width="10.19921875" style="2" bestFit="1" customWidth="1"/>
    <col min="2796" max="2799" width="9.86328125" style="2" customWidth="1"/>
    <col min="2800" max="2802" width="11.19921875" style="2" bestFit="1" customWidth="1"/>
    <col min="2803" max="3036" width="9.86328125" style="2"/>
    <col min="3037" max="3037" width="3.19921875" style="2" customWidth="1"/>
    <col min="3038" max="3038" width="75.19921875" style="2" customWidth="1"/>
    <col min="3039" max="3039" width="2.53125" style="2" customWidth="1"/>
    <col min="3040" max="3043" width="10.1328125" style="2" bestFit="1" customWidth="1"/>
    <col min="3044" max="3044" width="9.796875" style="2" customWidth="1"/>
    <col min="3045" max="3045" width="11" style="2" customWidth="1"/>
    <col min="3046" max="3046" width="11.1328125" style="2" customWidth="1"/>
    <col min="3047" max="3048" width="9.86328125" style="2" customWidth="1"/>
    <col min="3049" max="3049" width="10.86328125" style="2" customWidth="1"/>
    <col min="3050" max="3050" width="10" style="2" customWidth="1"/>
    <col min="3051" max="3051" width="10.19921875" style="2" bestFit="1" customWidth="1"/>
    <col min="3052" max="3055" width="9.86328125" style="2" customWidth="1"/>
    <col min="3056" max="3058" width="11.19921875" style="2" bestFit="1" customWidth="1"/>
    <col min="3059" max="3292" width="9.86328125" style="2"/>
    <col min="3293" max="3293" width="3.19921875" style="2" customWidth="1"/>
    <col min="3294" max="3294" width="75.19921875" style="2" customWidth="1"/>
    <col min="3295" max="3295" width="2.53125" style="2" customWidth="1"/>
    <col min="3296" max="3299" width="10.1328125" style="2" bestFit="1" customWidth="1"/>
    <col min="3300" max="3300" width="9.796875" style="2" customWidth="1"/>
    <col min="3301" max="3301" width="11" style="2" customWidth="1"/>
    <col min="3302" max="3302" width="11.1328125" style="2" customWidth="1"/>
    <col min="3303" max="3304" width="9.86328125" style="2" customWidth="1"/>
    <col min="3305" max="3305" width="10.86328125" style="2" customWidth="1"/>
    <col min="3306" max="3306" width="10" style="2" customWidth="1"/>
    <col min="3307" max="3307" width="10.19921875" style="2" bestFit="1" customWidth="1"/>
    <col min="3308" max="3311" width="9.86328125" style="2" customWidth="1"/>
    <col min="3312" max="3314" width="11.19921875" style="2" bestFit="1" customWidth="1"/>
    <col min="3315" max="3548" width="9.86328125" style="2"/>
    <col min="3549" max="3549" width="3.19921875" style="2" customWidth="1"/>
    <col min="3550" max="3550" width="75.19921875" style="2" customWidth="1"/>
    <col min="3551" max="3551" width="2.53125" style="2" customWidth="1"/>
    <col min="3552" max="3555" width="10.1328125" style="2" bestFit="1" customWidth="1"/>
    <col min="3556" max="3556" width="9.796875" style="2" customWidth="1"/>
    <col min="3557" max="3557" width="11" style="2" customWidth="1"/>
    <col min="3558" max="3558" width="11.1328125" style="2" customWidth="1"/>
    <col min="3559" max="3560" width="9.86328125" style="2" customWidth="1"/>
    <col min="3561" max="3561" width="10.86328125" style="2" customWidth="1"/>
    <col min="3562" max="3562" width="10" style="2" customWidth="1"/>
    <col min="3563" max="3563" width="10.19921875" style="2" bestFit="1" customWidth="1"/>
    <col min="3564" max="3567" width="9.86328125" style="2" customWidth="1"/>
    <col min="3568" max="3570" width="11.19921875" style="2" bestFit="1" customWidth="1"/>
    <col min="3571" max="3804" width="9.86328125" style="2"/>
    <col min="3805" max="3805" width="3.19921875" style="2" customWidth="1"/>
    <col min="3806" max="3806" width="75.19921875" style="2" customWidth="1"/>
    <col min="3807" max="3807" width="2.53125" style="2" customWidth="1"/>
    <col min="3808" max="3811" width="10.1328125" style="2" bestFit="1" customWidth="1"/>
    <col min="3812" max="3812" width="9.796875" style="2" customWidth="1"/>
    <col min="3813" max="3813" width="11" style="2" customWidth="1"/>
    <col min="3814" max="3814" width="11.1328125" style="2" customWidth="1"/>
    <col min="3815" max="3816" width="9.86328125" style="2" customWidth="1"/>
    <col min="3817" max="3817" width="10.86328125" style="2" customWidth="1"/>
    <col min="3818" max="3818" width="10" style="2" customWidth="1"/>
    <col min="3819" max="3819" width="10.19921875" style="2" bestFit="1" customWidth="1"/>
    <col min="3820" max="3823" width="9.86328125" style="2" customWidth="1"/>
    <col min="3824" max="3826" width="11.19921875" style="2" bestFit="1" customWidth="1"/>
    <col min="3827" max="4060" width="9.86328125" style="2"/>
    <col min="4061" max="4061" width="3.19921875" style="2" customWidth="1"/>
    <col min="4062" max="4062" width="75.19921875" style="2" customWidth="1"/>
    <col min="4063" max="4063" width="2.53125" style="2" customWidth="1"/>
    <col min="4064" max="4067" width="10.1328125" style="2" bestFit="1" customWidth="1"/>
    <col min="4068" max="4068" width="9.796875" style="2" customWidth="1"/>
    <col min="4069" max="4069" width="11" style="2" customWidth="1"/>
    <col min="4070" max="4070" width="11.1328125" style="2" customWidth="1"/>
    <col min="4071" max="4072" width="9.86328125" style="2" customWidth="1"/>
    <col min="4073" max="4073" width="10.86328125" style="2" customWidth="1"/>
    <col min="4074" max="4074" width="10" style="2" customWidth="1"/>
    <col min="4075" max="4075" width="10.19921875" style="2" bestFit="1" customWidth="1"/>
    <col min="4076" max="4079" width="9.86328125" style="2" customWidth="1"/>
    <col min="4080" max="4082" width="11.19921875" style="2" bestFit="1" customWidth="1"/>
    <col min="4083" max="4316" width="9.86328125" style="2"/>
    <col min="4317" max="4317" width="3.19921875" style="2" customWidth="1"/>
    <col min="4318" max="4318" width="75.19921875" style="2" customWidth="1"/>
    <col min="4319" max="4319" width="2.53125" style="2" customWidth="1"/>
    <col min="4320" max="4323" width="10.1328125" style="2" bestFit="1" customWidth="1"/>
    <col min="4324" max="4324" width="9.796875" style="2" customWidth="1"/>
    <col min="4325" max="4325" width="11" style="2" customWidth="1"/>
    <col min="4326" max="4326" width="11.1328125" style="2" customWidth="1"/>
    <col min="4327" max="4328" width="9.86328125" style="2" customWidth="1"/>
    <col min="4329" max="4329" width="10.86328125" style="2" customWidth="1"/>
    <col min="4330" max="4330" width="10" style="2" customWidth="1"/>
    <col min="4331" max="4331" width="10.19921875" style="2" bestFit="1" customWidth="1"/>
    <col min="4332" max="4335" width="9.86328125" style="2" customWidth="1"/>
    <col min="4336" max="4338" width="11.19921875" style="2" bestFit="1" customWidth="1"/>
    <col min="4339" max="4572" width="9.86328125" style="2"/>
    <col min="4573" max="4573" width="3.19921875" style="2" customWidth="1"/>
    <col min="4574" max="4574" width="75.19921875" style="2" customWidth="1"/>
    <col min="4575" max="4575" width="2.53125" style="2" customWidth="1"/>
    <col min="4576" max="4579" width="10.1328125" style="2" bestFit="1" customWidth="1"/>
    <col min="4580" max="4580" width="9.796875" style="2" customWidth="1"/>
    <col min="4581" max="4581" width="11" style="2" customWidth="1"/>
    <col min="4582" max="4582" width="11.1328125" style="2" customWidth="1"/>
    <col min="4583" max="4584" width="9.86328125" style="2" customWidth="1"/>
    <col min="4585" max="4585" width="10.86328125" style="2" customWidth="1"/>
    <col min="4586" max="4586" width="10" style="2" customWidth="1"/>
    <col min="4587" max="4587" width="10.19921875" style="2" bestFit="1" customWidth="1"/>
    <col min="4588" max="4591" width="9.86328125" style="2" customWidth="1"/>
    <col min="4592" max="4594" width="11.19921875" style="2" bestFit="1" customWidth="1"/>
    <col min="4595" max="4828" width="9.86328125" style="2"/>
    <col min="4829" max="4829" width="3.19921875" style="2" customWidth="1"/>
    <col min="4830" max="4830" width="75.19921875" style="2" customWidth="1"/>
    <col min="4831" max="4831" width="2.53125" style="2" customWidth="1"/>
    <col min="4832" max="4835" width="10.1328125" style="2" bestFit="1" customWidth="1"/>
    <col min="4836" max="4836" width="9.796875" style="2" customWidth="1"/>
    <col min="4837" max="4837" width="11" style="2" customWidth="1"/>
    <col min="4838" max="4838" width="11.1328125" style="2" customWidth="1"/>
    <col min="4839" max="4840" width="9.86328125" style="2" customWidth="1"/>
    <col min="4841" max="4841" width="10.86328125" style="2" customWidth="1"/>
    <col min="4842" max="4842" width="10" style="2" customWidth="1"/>
    <col min="4843" max="4843" width="10.19921875" style="2" bestFit="1" customWidth="1"/>
    <col min="4844" max="4847" width="9.86328125" style="2" customWidth="1"/>
    <col min="4848" max="4850" width="11.19921875" style="2" bestFit="1" customWidth="1"/>
    <col min="4851" max="5084" width="9.86328125" style="2"/>
    <col min="5085" max="5085" width="3.19921875" style="2" customWidth="1"/>
    <col min="5086" max="5086" width="75.19921875" style="2" customWidth="1"/>
    <col min="5087" max="5087" width="2.53125" style="2" customWidth="1"/>
    <col min="5088" max="5091" width="10.1328125" style="2" bestFit="1" customWidth="1"/>
    <col min="5092" max="5092" width="9.796875" style="2" customWidth="1"/>
    <col min="5093" max="5093" width="11" style="2" customWidth="1"/>
    <col min="5094" max="5094" width="11.1328125" style="2" customWidth="1"/>
    <col min="5095" max="5096" width="9.86328125" style="2" customWidth="1"/>
    <col min="5097" max="5097" width="10.86328125" style="2" customWidth="1"/>
    <col min="5098" max="5098" width="10" style="2" customWidth="1"/>
    <col min="5099" max="5099" width="10.19921875" style="2" bestFit="1" customWidth="1"/>
    <col min="5100" max="5103" width="9.86328125" style="2" customWidth="1"/>
    <col min="5104" max="5106" width="11.19921875" style="2" bestFit="1" customWidth="1"/>
    <col min="5107" max="5340" width="9.86328125" style="2"/>
    <col min="5341" max="5341" width="3.19921875" style="2" customWidth="1"/>
    <col min="5342" max="5342" width="75.19921875" style="2" customWidth="1"/>
    <col min="5343" max="5343" width="2.53125" style="2" customWidth="1"/>
    <col min="5344" max="5347" width="10.1328125" style="2" bestFit="1" customWidth="1"/>
    <col min="5348" max="5348" width="9.796875" style="2" customWidth="1"/>
    <col min="5349" max="5349" width="11" style="2" customWidth="1"/>
    <col min="5350" max="5350" width="11.1328125" style="2" customWidth="1"/>
    <col min="5351" max="5352" width="9.86328125" style="2" customWidth="1"/>
    <col min="5353" max="5353" width="10.86328125" style="2" customWidth="1"/>
    <col min="5354" max="5354" width="10" style="2" customWidth="1"/>
    <col min="5355" max="5355" width="10.19921875" style="2" bestFit="1" customWidth="1"/>
    <col min="5356" max="5359" width="9.86328125" style="2" customWidth="1"/>
    <col min="5360" max="5362" width="11.19921875" style="2" bestFit="1" customWidth="1"/>
    <col min="5363" max="5596" width="9.86328125" style="2"/>
    <col min="5597" max="5597" width="3.19921875" style="2" customWidth="1"/>
    <col min="5598" max="5598" width="75.19921875" style="2" customWidth="1"/>
    <col min="5599" max="5599" width="2.53125" style="2" customWidth="1"/>
    <col min="5600" max="5603" width="10.1328125" style="2" bestFit="1" customWidth="1"/>
    <col min="5604" max="5604" width="9.796875" style="2" customWidth="1"/>
    <col min="5605" max="5605" width="11" style="2" customWidth="1"/>
    <col min="5606" max="5606" width="11.1328125" style="2" customWidth="1"/>
    <col min="5607" max="5608" width="9.86328125" style="2" customWidth="1"/>
    <col min="5609" max="5609" width="10.86328125" style="2" customWidth="1"/>
    <col min="5610" max="5610" width="10" style="2" customWidth="1"/>
    <col min="5611" max="5611" width="10.19921875" style="2" bestFit="1" customWidth="1"/>
    <col min="5612" max="5615" width="9.86328125" style="2" customWidth="1"/>
    <col min="5616" max="5618" width="11.19921875" style="2" bestFit="1" customWidth="1"/>
    <col min="5619" max="5852" width="9.86328125" style="2"/>
    <col min="5853" max="5853" width="3.19921875" style="2" customWidth="1"/>
    <col min="5854" max="5854" width="75.19921875" style="2" customWidth="1"/>
    <col min="5855" max="5855" width="2.53125" style="2" customWidth="1"/>
    <col min="5856" max="5859" width="10.1328125" style="2" bestFit="1" customWidth="1"/>
    <col min="5860" max="5860" width="9.796875" style="2" customWidth="1"/>
    <col min="5861" max="5861" width="11" style="2" customWidth="1"/>
    <col min="5862" max="5862" width="11.1328125" style="2" customWidth="1"/>
    <col min="5863" max="5864" width="9.86328125" style="2" customWidth="1"/>
    <col min="5865" max="5865" width="10.86328125" style="2" customWidth="1"/>
    <col min="5866" max="5866" width="10" style="2" customWidth="1"/>
    <col min="5867" max="5867" width="10.19921875" style="2" bestFit="1" customWidth="1"/>
    <col min="5868" max="5871" width="9.86328125" style="2" customWidth="1"/>
    <col min="5872" max="5874" width="11.19921875" style="2" bestFit="1" customWidth="1"/>
    <col min="5875" max="6108" width="9.86328125" style="2"/>
    <col min="6109" max="6109" width="3.19921875" style="2" customWidth="1"/>
    <col min="6110" max="6110" width="75.19921875" style="2" customWidth="1"/>
    <col min="6111" max="6111" width="2.53125" style="2" customWidth="1"/>
    <col min="6112" max="6115" width="10.1328125" style="2" bestFit="1" customWidth="1"/>
    <col min="6116" max="6116" width="9.796875" style="2" customWidth="1"/>
    <col min="6117" max="6117" width="11" style="2" customWidth="1"/>
    <col min="6118" max="6118" width="11.1328125" style="2" customWidth="1"/>
    <col min="6119" max="6120" width="9.86328125" style="2" customWidth="1"/>
    <col min="6121" max="6121" width="10.86328125" style="2" customWidth="1"/>
    <col min="6122" max="6122" width="10" style="2" customWidth="1"/>
    <col min="6123" max="6123" width="10.19921875" style="2" bestFit="1" customWidth="1"/>
    <col min="6124" max="6127" width="9.86328125" style="2" customWidth="1"/>
    <col min="6128" max="6130" width="11.19921875" style="2" bestFit="1" customWidth="1"/>
    <col min="6131" max="6364" width="9.86328125" style="2"/>
    <col min="6365" max="6365" width="3.19921875" style="2" customWidth="1"/>
    <col min="6366" max="6366" width="75.19921875" style="2" customWidth="1"/>
    <col min="6367" max="6367" width="2.53125" style="2" customWidth="1"/>
    <col min="6368" max="6371" width="10.1328125" style="2" bestFit="1" customWidth="1"/>
    <col min="6372" max="6372" width="9.796875" style="2" customWidth="1"/>
    <col min="6373" max="6373" width="11" style="2" customWidth="1"/>
    <col min="6374" max="6374" width="11.1328125" style="2" customWidth="1"/>
    <col min="6375" max="6376" width="9.86328125" style="2" customWidth="1"/>
    <col min="6377" max="6377" width="10.86328125" style="2" customWidth="1"/>
    <col min="6378" max="6378" width="10" style="2" customWidth="1"/>
    <col min="6379" max="6379" width="10.19921875" style="2" bestFit="1" customWidth="1"/>
    <col min="6380" max="6383" width="9.86328125" style="2" customWidth="1"/>
    <col min="6384" max="6386" width="11.19921875" style="2" bestFit="1" customWidth="1"/>
    <col min="6387" max="6620" width="9.86328125" style="2"/>
    <col min="6621" max="6621" width="3.19921875" style="2" customWidth="1"/>
    <col min="6622" max="6622" width="75.19921875" style="2" customWidth="1"/>
    <col min="6623" max="6623" width="2.53125" style="2" customWidth="1"/>
    <col min="6624" max="6627" width="10.1328125" style="2" bestFit="1" customWidth="1"/>
    <col min="6628" max="6628" width="9.796875" style="2" customWidth="1"/>
    <col min="6629" max="6629" width="11" style="2" customWidth="1"/>
    <col min="6630" max="6630" width="11.1328125" style="2" customWidth="1"/>
    <col min="6631" max="6632" width="9.86328125" style="2" customWidth="1"/>
    <col min="6633" max="6633" width="10.86328125" style="2" customWidth="1"/>
    <col min="6634" max="6634" width="10" style="2" customWidth="1"/>
    <col min="6635" max="6635" width="10.19921875" style="2" bestFit="1" customWidth="1"/>
    <col min="6636" max="6639" width="9.86328125" style="2" customWidth="1"/>
    <col min="6640" max="6642" width="11.19921875" style="2" bestFit="1" customWidth="1"/>
    <col min="6643" max="6876" width="9.86328125" style="2"/>
    <col min="6877" max="6877" width="3.19921875" style="2" customWidth="1"/>
    <col min="6878" max="6878" width="75.19921875" style="2" customWidth="1"/>
    <col min="6879" max="6879" width="2.53125" style="2" customWidth="1"/>
    <col min="6880" max="6883" width="10.1328125" style="2" bestFit="1" customWidth="1"/>
    <col min="6884" max="6884" width="9.796875" style="2" customWidth="1"/>
    <col min="6885" max="6885" width="11" style="2" customWidth="1"/>
    <col min="6886" max="6886" width="11.1328125" style="2" customWidth="1"/>
    <col min="6887" max="6888" width="9.86328125" style="2" customWidth="1"/>
    <col min="6889" max="6889" width="10.86328125" style="2" customWidth="1"/>
    <col min="6890" max="6890" width="10" style="2" customWidth="1"/>
    <col min="6891" max="6891" width="10.19921875" style="2" bestFit="1" customWidth="1"/>
    <col min="6892" max="6895" width="9.86328125" style="2" customWidth="1"/>
    <col min="6896" max="6898" width="11.19921875" style="2" bestFit="1" customWidth="1"/>
    <col min="6899" max="7132" width="9.86328125" style="2"/>
    <col min="7133" max="7133" width="3.19921875" style="2" customWidth="1"/>
    <col min="7134" max="7134" width="75.19921875" style="2" customWidth="1"/>
    <col min="7135" max="7135" width="2.53125" style="2" customWidth="1"/>
    <col min="7136" max="7139" width="10.1328125" style="2" bestFit="1" customWidth="1"/>
    <col min="7140" max="7140" width="9.796875" style="2" customWidth="1"/>
    <col min="7141" max="7141" width="11" style="2" customWidth="1"/>
    <col min="7142" max="7142" width="11.1328125" style="2" customWidth="1"/>
    <col min="7143" max="7144" width="9.86328125" style="2" customWidth="1"/>
    <col min="7145" max="7145" width="10.86328125" style="2" customWidth="1"/>
    <col min="7146" max="7146" width="10" style="2" customWidth="1"/>
    <col min="7147" max="7147" width="10.19921875" style="2" bestFit="1" customWidth="1"/>
    <col min="7148" max="7151" width="9.86328125" style="2" customWidth="1"/>
    <col min="7152" max="7154" width="11.19921875" style="2" bestFit="1" customWidth="1"/>
    <col min="7155" max="7388" width="9.86328125" style="2"/>
    <col min="7389" max="7389" width="3.19921875" style="2" customWidth="1"/>
    <col min="7390" max="7390" width="75.19921875" style="2" customWidth="1"/>
    <col min="7391" max="7391" width="2.53125" style="2" customWidth="1"/>
    <col min="7392" max="7395" width="10.1328125" style="2" bestFit="1" customWidth="1"/>
    <col min="7396" max="7396" width="9.796875" style="2" customWidth="1"/>
    <col min="7397" max="7397" width="11" style="2" customWidth="1"/>
    <col min="7398" max="7398" width="11.1328125" style="2" customWidth="1"/>
    <col min="7399" max="7400" width="9.86328125" style="2" customWidth="1"/>
    <col min="7401" max="7401" width="10.86328125" style="2" customWidth="1"/>
    <col min="7402" max="7402" width="10" style="2" customWidth="1"/>
    <col min="7403" max="7403" width="10.19921875" style="2" bestFit="1" customWidth="1"/>
    <col min="7404" max="7407" width="9.86328125" style="2" customWidth="1"/>
    <col min="7408" max="7410" width="11.19921875" style="2" bestFit="1" customWidth="1"/>
    <col min="7411" max="7644" width="9.86328125" style="2"/>
    <col min="7645" max="7645" width="3.19921875" style="2" customWidth="1"/>
    <col min="7646" max="7646" width="75.19921875" style="2" customWidth="1"/>
    <col min="7647" max="7647" width="2.53125" style="2" customWidth="1"/>
    <col min="7648" max="7651" width="10.1328125" style="2" bestFit="1" customWidth="1"/>
    <col min="7652" max="7652" width="9.796875" style="2" customWidth="1"/>
    <col min="7653" max="7653" width="11" style="2" customWidth="1"/>
    <col min="7654" max="7654" width="11.1328125" style="2" customWidth="1"/>
    <col min="7655" max="7656" width="9.86328125" style="2" customWidth="1"/>
    <col min="7657" max="7657" width="10.86328125" style="2" customWidth="1"/>
    <col min="7658" max="7658" width="10" style="2" customWidth="1"/>
    <col min="7659" max="7659" width="10.19921875" style="2" bestFit="1" customWidth="1"/>
    <col min="7660" max="7663" width="9.86328125" style="2" customWidth="1"/>
    <col min="7664" max="7666" width="11.19921875" style="2" bestFit="1" customWidth="1"/>
    <col min="7667" max="7900" width="9.86328125" style="2"/>
    <col min="7901" max="7901" width="3.19921875" style="2" customWidth="1"/>
    <col min="7902" max="7902" width="75.19921875" style="2" customWidth="1"/>
    <col min="7903" max="7903" width="2.53125" style="2" customWidth="1"/>
    <col min="7904" max="7907" width="10.1328125" style="2" bestFit="1" customWidth="1"/>
    <col min="7908" max="7908" width="9.796875" style="2" customWidth="1"/>
    <col min="7909" max="7909" width="11" style="2" customWidth="1"/>
    <col min="7910" max="7910" width="11.1328125" style="2" customWidth="1"/>
    <col min="7911" max="7912" width="9.86328125" style="2" customWidth="1"/>
    <col min="7913" max="7913" width="10.86328125" style="2" customWidth="1"/>
    <col min="7914" max="7914" width="10" style="2" customWidth="1"/>
    <col min="7915" max="7915" width="10.19921875" style="2" bestFit="1" customWidth="1"/>
    <col min="7916" max="7919" width="9.86328125" style="2" customWidth="1"/>
    <col min="7920" max="7922" width="11.19921875" style="2" bestFit="1" customWidth="1"/>
    <col min="7923" max="8156" width="9.86328125" style="2"/>
    <col min="8157" max="8157" width="3.19921875" style="2" customWidth="1"/>
    <col min="8158" max="8158" width="75.19921875" style="2" customWidth="1"/>
    <col min="8159" max="8159" width="2.53125" style="2" customWidth="1"/>
    <col min="8160" max="8163" width="10.1328125" style="2" bestFit="1" customWidth="1"/>
    <col min="8164" max="8164" width="9.796875" style="2" customWidth="1"/>
    <col min="8165" max="8165" width="11" style="2" customWidth="1"/>
    <col min="8166" max="8166" width="11.1328125" style="2" customWidth="1"/>
    <col min="8167" max="8168" width="9.86328125" style="2" customWidth="1"/>
    <col min="8169" max="8169" width="10.86328125" style="2" customWidth="1"/>
    <col min="8170" max="8170" width="10" style="2" customWidth="1"/>
    <col min="8171" max="8171" width="10.19921875" style="2" bestFit="1" customWidth="1"/>
    <col min="8172" max="8175" width="9.86328125" style="2" customWidth="1"/>
    <col min="8176" max="8178" width="11.19921875" style="2" bestFit="1" customWidth="1"/>
    <col min="8179" max="8412" width="9.86328125" style="2"/>
    <col min="8413" max="8413" width="3.19921875" style="2" customWidth="1"/>
    <col min="8414" max="8414" width="75.19921875" style="2" customWidth="1"/>
    <col min="8415" max="8415" width="2.53125" style="2" customWidth="1"/>
    <col min="8416" max="8419" width="10.1328125" style="2" bestFit="1" customWidth="1"/>
    <col min="8420" max="8420" width="9.796875" style="2" customWidth="1"/>
    <col min="8421" max="8421" width="11" style="2" customWidth="1"/>
    <col min="8422" max="8422" width="11.1328125" style="2" customWidth="1"/>
    <col min="8423" max="8424" width="9.86328125" style="2" customWidth="1"/>
    <col min="8425" max="8425" width="10.86328125" style="2" customWidth="1"/>
    <col min="8426" max="8426" width="10" style="2" customWidth="1"/>
    <col min="8427" max="8427" width="10.19921875" style="2" bestFit="1" customWidth="1"/>
    <col min="8428" max="8431" width="9.86328125" style="2" customWidth="1"/>
    <col min="8432" max="8434" width="11.19921875" style="2" bestFit="1" customWidth="1"/>
    <col min="8435" max="8668" width="9.86328125" style="2"/>
    <col min="8669" max="8669" width="3.19921875" style="2" customWidth="1"/>
    <col min="8670" max="8670" width="75.19921875" style="2" customWidth="1"/>
    <col min="8671" max="8671" width="2.53125" style="2" customWidth="1"/>
    <col min="8672" max="8675" width="10.1328125" style="2" bestFit="1" customWidth="1"/>
    <col min="8676" max="8676" width="9.796875" style="2" customWidth="1"/>
    <col min="8677" max="8677" width="11" style="2" customWidth="1"/>
    <col min="8678" max="8678" width="11.1328125" style="2" customWidth="1"/>
    <col min="8679" max="8680" width="9.86328125" style="2" customWidth="1"/>
    <col min="8681" max="8681" width="10.86328125" style="2" customWidth="1"/>
    <col min="8682" max="8682" width="10" style="2" customWidth="1"/>
    <col min="8683" max="8683" width="10.19921875" style="2" bestFit="1" customWidth="1"/>
    <col min="8684" max="8687" width="9.86328125" style="2" customWidth="1"/>
    <col min="8688" max="8690" width="11.19921875" style="2" bestFit="1" customWidth="1"/>
    <col min="8691" max="8924" width="9.86328125" style="2"/>
    <col min="8925" max="8925" width="3.19921875" style="2" customWidth="1"/>
    <col min="8926" max="8926" width="75.19921875" style="2" customWidth="1"/>
    <col min="8927" max="8927" width="2.53125" style="2" customWidth="1"/>
    <col min="8928" max="8931" width="10.1328125" style="2" bestFit="1" customWidth="1"/>
    <col min="8932" max="8932" width="9.796875" style="2" customWidth="1"/>
    <col min="8933" max="8933" width="11" style="2" customWidth="1"/>
    <col min="8934" max="8934" width="11.1328125" style="2" customWidth="1"/>
    <col min="8935" max="8936" width="9.86328125" style="2" customWidth="1"/>
    <col min="8937" max="8937" width="10.86328125" style="2" customWidth="1"/>
    <col min="8938" max="8938" width="10" style="2" customWidth="1"/>
    <col min="8939" max="8939" width="10.19921875" style="2" bestFit="1" customWidth="1"/>
    <col min="8940" max="8943" width="9.86328125" style="2" customWidth="1"/>
    <col min="8944" max="8946" width="11.19921875" style="2" bestFit="1" customWidth="1"/>
    <col min="8947" max="9180" width="9.86328125" style="2"/>
    <col min="9181" max="9181" width="3.19921875" style="2" customWidth="1"/>
    <col min="9182" max="9182" width="75.19921875" style="2" customWidth="1"/>
    <col min="9183" max="9183" width="2.53125" style="2" customWidth="1"/>
    <col min="9184" max="9187" width="10.1328125" style="2" bestFit="1" customWidth="1"/>
    <col min="9188" max="9188" width="9.796875" style="2" customWidth="1"/>
    <col min="9189" max="9189" width="11" style="2" customWidth="1"/>
    <col min="9190" max="9190" width="11.1328125" style="2" customWidth="1"/>
    <col min="9191" max="9192" width="9.86328125" style="2" customWidth="1"/>
    <col min="9193" max="9193" width="10.86328125" style="2" customWidth="1"/>
    <col min="9194" max="9194" width="10" style="2" customWidth="1"/>
    <col min="9195" max="9195" width="10.19921875" style="2" bestFit="1" customWidth="1"/>
    <col min="9196" max="9199" width="9.86328125" style="2" customWidth="1"/>
    <col min="9200" max="9202" width="11.19921875" style="2" bestFit="1" customWidth="1"/>
    <col min="9203" max="9436" width="9.86328125" style="2"/>
    <col min="9437" max="9437" width="3.19921875" style="2" customWidth="1"/>
    <col min="9438" max="9438" width="75.19921875" style="2" customWidth="1"/>
    <col min="9439" max="9439" width="2.53125" style="2" customWidth="1"/>
    <col min="9440" max="9443" width="10.1328125" style="2" bestFit="1" customWidth="1"/>
    <col min="9444" max="9444" width="9.796875" style="2" customWidth="1"/>
    <col min="9445" max="9445" width="11" style="2" customWidth="1"/>
    <col min="9446" max="9446" width="11.1328125" style="2" customWidth="1"/>
    <col min="9447" max="9448" width="9.86328125" style="2" customWidth="1"/>
    <col min="9449" max="9449" width="10.86328125" style="2" customWidth="1"/>
    <col min="9450" max="9450" width="10" style="2" customWidth="1"/>
    <col min="9451" max="9451" width="10.19921875" style="2" bestFit="1" customWidth="1"/>
    <col min="9452" max="9455" width="9.86328125" style="2" customWidth="1"/>
    <col min="9456" max="9458" width="11.19921875" style="2" bestFit="1" customWidth="1"/>
    <col min="9459" max="9692" width="9.86328125" style="2"/>
    <col min="9693" max="9693" width="3.19921875" style="2" customWidth="1"/>
    <col min="9694" max="9694" width="75.19921875" style="2" customWidth="1"/>
    <col min="9695" max="9695" width="2.53125" style="2" customWidth="1"/>
    <col min="9696" max="9699" width="10.1328125" style="2" bestFit="1" customWidth="1"/>
    <col min="9700" max="9700" width="9.796875" style="2" customWidth="1"/>
    <col min="9701" max="9701" width="11" style="2" customWidth="1"/>
    <col min="9702" max="9702" width="11.1328125" style="2" customWidth="1"/>
    <col min="9703" max="9704" width="9.86328125" style="2" customWidth="1"/>
    <col min="9705" max="9705" width="10.86328125" style="2" customWidth="1"/>
    <col min="9706" max="9706" width="10" style="2" customWidth="1"/>
    <col min="9707" max="9707" width="10.19921875" style="2" bestFit="1" customWidth="1"/>
    <col min="9708" max="9711" width="9.86328125" style="2" customWidth="1"/>
    <col min="9712" max="9714" width="11.19921875" style="2" bestFit="1" customWidth="1"/>
    <col min="9715" max="9948" width="9.86328125" style="2"/>
    <col min="9949" max="9949" width="3.19921875" style="2" customWidth="1"/>
    <col min="9950" max="9950" width="75.19921875" style="2" customWidth="1"/>
    <col min="9951" max="9951" width="2.53125" style="2" customWidth="1"/>
    <col min="9952" max="9955" width="10.1328125" style="2" bestFit="1" customWidth="1"/>
    <col min="9956" max="9956" width="9.796875" style="2" customWidth="1"/>
    <col min="9957" max="9957" width="11" style="2" customWidth="1"/>
    <col min="9958" max="9958" width="11.1328125" style="2" customWidth="1"/>
    <col min="9959" max="9960" width="9.86328125" style="2" customWidth="1"/>
    <col min="9961" max="9961" width="10.86328125" style="2" customWidth="1"/>
    <col min="9962" max="9962" width="10" style="2" customWidth="1"/>
    <col min="9963" max="9963" width="10.19921875" style="2" bestFit="1" customWidth="1"/>
    <col min="9964" max="9967" width="9.86328125" style="2" customWidth="1"/>
    <col min="9968" max="9970" width="11.19921875" style="2" bestFit="1" customWidth="1"/>
    <col min="9971" max="10204" width="9.86328125" style="2"/>
    <col min="10205" max="10205" width="3.19921875" style="2" customWidth="1"/>
    <col min="10206" max="10206" width="75.19921875" style="2" customWidth="1"/>
    <col min="10207" max="10207" width="2.53125" style="2" customWidth="1"/>
    <col min="10208" max="10211" width="10.1328125" style="2" bestFit="1" customWidth="1"/>
    <col min="10212" max="10212" width="9.796875" style="2" customWidth="1"/>
    <col min="10213" max="10213" width="11" style="2" customWidth="1"/>
    <col min="10214" max="10214" width="11.1328125" style="2" customWidth="1"/>
    <col min="10215" max="10216" width="9.86328125" style="2" customWidth="1"/>
    <col min="10217" max="10217" width="10.86328125" style="2" customWidth="1"/>
    <col min="10218" max="10218" width="10" style="2" customWidth="1"/>
    <col min="10219" max="10219" width="10.19921875" style="2" bestFit="1" customWidth="1"/>
    <col min="10220" max="10223" width="9.86328125" style="2" customWidth="1"/>
    <col min="10224" max="10226" width="11.19921875" style="2" bestFit="1" customWidth="1"/>
    <col min="10227" max="10460" width="9.86328125" style="2"/>
    <col min="10461" max="10461" width="3.19921875" style="2" customWidth="1"/>
    <col min="10462" max="10462" width="75.19921875" style="2" customWidth="1"/>
    <col min="10463" max="10463" width="2.53125" style="2" customWidth="1"/>
    <col min="10464" max="10467" width="10.1328125" style="2" bestFit="1" customWidth="1"/>
    <col min="10468" max="10468" width="9.796875" style="2" customWidth="1"/>
    <col min="10469" max="10469" width="11" style="2" customWidth="1"/>
    <col min="10470" max="10470" width="11.1328125" style="2" customWidth="1"/>
    <col min="10471" max="10472" width="9.86328125" style="2" customWidth="1"/>
    <col min="10473" max="10473" width="10.86328125" style="2" customWidth="1"/>
    <col min="10474" max="10474" width="10" style="2" customWidth="1"/>
    <col min="10475" max="10475" width="10.19921875" style="2" bestFit="1" customWidth="1"/>
    <col min="10476" max="10479" width="9.86328125" style="2" customWidth="1"/>
    <col min="10480" max="10482" width="11.19921875" style="2" bestFit="1" customWidth="1"/>
    <col min="10483" max="10716" width="9.86328125" style="2"/>
    <col min="10717" max="10717" width="3.19921875" style="2" customWidth="1"/>
    <col min="10718" max="10718" width="75.19921875" style="2" customWidth="1"/>
    <col min="10719" max="10719" width="2.53125" style="2" customWidth="1"/>
    <col min="10720" max="10723" width="10.1328125" style="2" bestFit="1" customWidth="1"/>
    <col min="10724" max="10724" width="9.796875" style="2" customWidth="1"/>
    <col min="10725" max="10725" width="11" style="2" customWidth="1"/>
    <col min="10726" max="10726" width="11.1328125" style="2" customWidth="1"/>
    <col min="10727" max="10728" width="9.86328125" style="2" customWidth="1"/>
    <col min="10729" max="10729" width="10.86328125" style="2" customWidth="1"/>
    <col min="10730" max="10730" width="10" style="2" customWidth="1"/>
    <col min="10731" max="10731" width="10.19921875" style="2" bestFit="1" customWidth="1"/>
    <col min="10732" max="10735" width="9.86328125" style="2" customWidth="1"/>
    <col min="10736" max="10738" width="11.19921875" style="2" bestFit="1" customWidth="1"/>
    <col min="10739" max="10972" width="9.86328125" style="2"/>
    <col min="10973" max="10973" width="3.19921875" style="2" customWidth="1"/>
    <col min="10974" max="10974" width="75.19921875" style="2" customWidth="1"/>
    <col min="10975" max="10975" width="2.53125" style="2" customWidth="1"/>
    <col min="10976" max="10979" width="10.1328125" style="2" bestFit="1" customWidth="1"/>
    <col min="10980" max="10980" width="9.796875" style="2" customWidth="1"/>
    <col min="10981" max="10981" width="11" style="2" customWidth="1"/>
    <col min="10982" max="10982" width="11.1328125" style="2" customWidth="1"/>
    <col min="10983" max="10984" width="9.86328125" style="2" customWidth="1"/>
    <col min="10985" max="10985" width="10.86328125" style="2" customWidth="1"/>
    <col min="10986" max="10986" width="10" style="2" customWidth="1"/>
    <col min="10987" max="10987" width="10.19921875" style="2" bestFit="1" customWidth="1"/>
    <col min="10988" max="10991" width="9.86328125" style="2" customWidth="1"/>
    <col min="10992" max="10994" width="11.19921875" style="2" bestFit="1" customWidth="1"/>
    <col min="10995" max="11228" width="9.86328125" style="2"/>
    <col min="11229" max="11229" width="3.19921875" style="2" customWidth="1"/>
    <col min="11230" max="11230" width="75.19921875" style="2" customWidth="1"/>
    <col min="11231" max="11231" width="2.53125" style="2" customWidth="1"/>
    <col min="11232" max="11235" width="10.1328125" style="2" bestFit="1" customWidth="1"/>
    <col min="11236" max="11236" width="9.796875" style="2" customWidth="1"/>
    <col min="11237" max="11237" width="11" style="2" customWidth="1"/>
    <col min="11238" max="11238" width="11.1328125" style="2" customWidth="1"/>
    <col min="11239" max="11240" width="9.86328125" style="2" customWidth="1"/>
    <col min="11241" max="11241" width="10.86328125" style="2" customWidth="1"/>
    <col min="11242" max="11242" width="10" style="2" customWidth="1"/>
    <col min="11243" max="11243" width="10.19921875" style="2" bestFit="1" customWidth="1"/>
    <col min="11244" max="11247" width="9.86328125" style="2" customWidth="1"/>
    <col min="11248" max="11250" width="11.19921875" style="2" bestFit="1" customWidth="1"/>
    <col min="11251" max="11484" width="9.86328125" style="2"/>
    <col min="11485" max="11485" width="3.19921875" style="2" customWidth="1"/>
    <col min="11486" max="11486" width="75.19921875" style="2" customWidth="1"/>
    <col min="11487" max="11487" width="2.53125" style="2" customWidth="1"/>
    <col min="11488" max="11491" width="10.1328125" style="2" bestFit="1" customWidth="1"/>
    <col min="11492" max="11492" width="9.796875" style="2" customWidth="1"/>
    <col min="11493" max="11493" width="11" style="2" customWidth="1"/>
    <col min="11494" max="11494" width="11.1328125" style="2" customWidth="1"/>
    <col min="11495" max="11496" width="9.86328125" style="2" customWidth="1"/>
    <col min="11497" max="11497" width="10.86328125" style="2" customWidth="1"/>
    <col min="11498" max="11498" width="10" style="2" customWidth="1"/>
    <col min="11499" max="11499" width="10.19921875" style="2" bestFit="1" customWidth="1"/>
    <col min="11500" max="11503" width="9.86328125" style="2" customWidth="1"/>
    <col min="11504" max="11506" width="11.19921875" style="2" bestFit="1" customWidth="1"/>
    <col min="11507" max="11740" width="9.86328125" style="2"/>
    <col min="11741" max="11741" width="3.19921875" style="2" customWidth="1"/>
    <col min="11742" max="11742" width="75.19921875" style="2" customWidth="1"/>
    <col min="11743" max="11743" width="2.53125" style="2" customWidth="1"/>
    <col min="11744" max="11747" width="10.1328125" style="2" bestFit="1" customWidth="1"/>
    <col min="11748" max="11748" width="9.796875" style="2" customWidth="1"/>
    <col min="11749" max="11749" width="11" style="2" customWidth="1"/>
    <col min="11750" max="11750" width="11.1328125" style="2" customWidth="1"/>
    <col min="11751" max="11752" width="9.86328125" style="2" customWidth="1"/>
    <col min="11753" max="11753" width="10.86328125" style="2" customWidth="1"/>
    <col min="11754" max="11754" width="10" style="2" customWidth="1"/>
    <col min="11755" max="11755" width="10.19921875" style="2" bestFit="1" customWidth="1"/>
    <col min="11756" max="11759" width="9.86328125" style="2" customWidth="1"/>
    <col min="11760" max="11762" width="11.19921875" style="2" bestFit="1" customWidth="1"/>
    <col min="11763" max="11996" width="9.86328125" style="2"/>
    <col min="11997" max="11997" width="3.19921875" style="2" customWidth="1"/>
    <col min="11998" max="11998" width="75.19921875" style="2" customWidth="1"/>
    <col min="11999" max="11999" width="2.53125" style="2" customWidth="1"/>
    <col min="12000" max="12003" width="10.1328125" style="2" bestFit="1" customWidth="1"/>
    <col min="12004" max="12004" width="9.796875" style="2" customWidth="1"/>
    <col min="12005" max="12005" width="11" style="2" customWidth="1"/>
    <col min="12006" max="12006" width="11.1328125" style="2" customWidth="1"/>
    <col min="12007" max="12008" width="9.86328125" style="2" customWidth="1"/>
    <col min="12009" max="12009" width="10.86328125" style="2" customWidth="1"/>
    <col min="12010" max="12010" width="10" style="2" customWidth="1"/>
    <col min="12011" max="12011" width="10.19921875" style="2" bestFit="1" customWidth="1"/>
    <col min="12012" max="12015" width="9.86328125" style="2" customWidth="1"/>
    <col min="12016" max="12018" width="11.19921875" style="2" bestFit="1" customWidth="1"/>
    <col min="12019" max="12252" width="9.86328125" style="2"/>
    <col min="12253" max="12253" width="3.19921875" style="2" customWidth="1"/>
    <col min="12254" max="12254" width="75.19921875" style="2" customWidth="1"/>
    <col min="12255" max="12255" width="2.53125" style="2" customWidth="1"/>
    <col min="12256" max="12259" width="10.1328125" style="2" bestFit="1" customWidth="1"/>
    <col min="12260" max="12260" width="9.796875" style="2" customWidth="1"/>
    <col min="12261" max="12261" width="11" style="2" customWidth="1"/>
    <col min="12262" max="12262" width="11.1328125" style="2" customWidth="1"/>
    <col min="12263" max="12264" width="9.86328125" style="2" customWidth="1"/>
    <col min="12265" max="12265" width="10.86328125" style="2" customWidth="1"/>
    <col min="12266" max="12266" width="10" style="2" customWidth="1"/>
    <col min="12267" max="12267" width="10.19921875" style="2" bestFit="1" customWidth="1"/>
    <col min="12268" max="12271" width="9.86328125" style="2" customWidth="1"/>
    <col min="12272" max="12274" width="11.19921875" style="2" bestFit="1" customWidth="1"/>
    <col min="12275" max="12508" width="9.86328125" style="2"/>
    <col min="12509" max="12509" width="3.19921875" style="2" customWidth="1"/>
    <col min="12510" max="12510" width="75.19921875" style="2" customWidth="1"/>
    <col min="12511" max="12511" width="2.53125" style="2" customWidth="1"/>
    <col min="12512" max="12515" width="10.1328125" style="2" bestFit="1" customWidth="1"/>
    <col min="12516" max="12516" width="9.796875" style="2" customWidth="1"/>
    <col min="12517" max="12517" width="11" style="2" customWidth="1"/>
    <col min="12518" max="12518" width="11.1328125" style="2" customWidth="1"/>
    <col min="12519" max="12520" width="9.86328125" style="2" customWidth="1"/>
    <col min="12521" max="12521" width="10.86328125" style="2" customWidth="1"/>
    <col min="12522" max="12522" width="10" style="2" customWidth="1"/>
    <col min="12523" max="12523" width="10.19921875" style="2" bestFit="1" customWidth="1"/>
    <col min="12524" max="12527" width="9.86328125" style="2" customWidth="1"/>
    <col min="12528" max="12530" width="11.19921875" style="2" bestFit="1" customWidth="1"/>
    <col min="12531" max="12764" width="9.86328125" style="2"/>
    <col min="12765" max="12765" width="3.19921875" style="2" customWidth="1"/>
    <col min="12766" max="12766" width="75.19921875" style="2" customWidth="1"/>
    <col min="12767" max="12767" width="2.53125" style="2" customWidth="1"/>
    <col min="12768" max="12771" width="10.1328125" style="2" bestFit="1" customWidth="1"/>
    <col min="12772" max="12772" width="9.796875" style="2" customWidth="1"/>
    <col min="12773" max="12773" width="11" style="2" customWidth="1"/>
    <col min="12774" max="12774" width="11.1328125" style="2" customWidth="1"/>
    <col min="12775" max="12776" width="9.86328125" style="2" customWidth="1"/>
    <col min="12777" max="12777" width="10.86328125" style="2" customWidth="1"/>
    <col min="12778" max="12778" width="10" style="2" customWidth="1"/>
    <col min="12779" max="12779" width="10.19921875" style="2" bestFit="1" customWidth="1"/>
    <col min="12780" max="12783" width="9.86328125" style="2" customWidth="1"/>
    <col min="12784" max="12786" width="11.19921875" style="2" bestFit="1" customWidth="1"/>
    <col min="12787" max="13020" width="9.86328125" style="2"/>
    <col min="13021" max="13021" width="3.19921875" style="2" customWidth="1"/>
    <col min="13022" max="13022" width="75.19921875" style="2" customWidth="1"/>
    <col min="13023" max="13023" width="2.53125" style="2" customWidth="1"/>
    <col min="13024" max="13027" width="10.1328125" style="2" bestFit="1" customWidth="1"/>
    <col min="13028" max="13028" width="9.796875" style="2" customWidth="1"/>
    <col min="13029" max="13029" width="11" style="2" customWidth="1"/>
    <col min="13030" max="13030" width="11.1328125" style="2" customWidth="1"/>
    <col min="13031" max="13032" width="9.86328125" style="2" customWidth="1"/>
    <col min="13033" max="13033" width="10.86328125" style="2" customWidth="1"/>
    <col min="13034" max="13034" width="10" style="2" customWidth="1"/>
    <col min="13035" max="13035" width="10.19921875" style="2" bestFit="1" customWidth="1"/>
    <col min="13036" max="13039" width="9.86328125" style="2" customWidth="1"/>
    <col min="13040" max="13042" width="11.19921875" style="2" bestFit="1" customWidth="1"/>
    <col min="13043" max="13276" width="9.86328125" style="2"/>
    <col min="13277" max="13277" width="3.19921875" style="2" customWidth="1"/>
    <col min="13278" max="13278" width="75.19921875" style="2" customWidth="1"/>
    <col min="13279" max="13279" width="2.53125" style="2" customWidth="1"/>
    <col min="13280" max="13283" width="10.1328125" style="2" bestFit="1" customWidth="1"/>
    <col min="13284" max="13284" width="9.796875" style="2" customWidth="1"/>
    <col min="13285" max="13285" width="11" style="2" customWidth="1"/>
    <col min="13286" max="13286" width="11.1328125" style="2" customWidth="1"/>
    <col min="13287" max="13288" width="9.86328125" style="2" customWidth="1"/>
    <col min="13289" max="13289" width="10.86328125" style="2" customWidth="1"/>
    <col min="13290" max="13290" width="10" style="2" customWidth="1"/>
    <col min="13291" max="13291" width="10.19921875" style="2" bestFit="1" customWidth="1"/>
    <col min="13292" max="13295" width="9.86328125" style="2" customWidth="1"/>
    <col min="13296" max="13298" width="11.19921875" style="2" bestFit="1" customWidth="1"/>
    <col min="13299" max="13532" width="9.86328125" style="2"/>
    <col min="13533" max="13533" width="3.19921875" style="2" customWidth="1"/>
    <col min="13534" max="13534" width="75.19921875" style="2" customWidth="1"/>
    <col min="13535" max="13535" width="2.53125" style="2" customWidth="1"/>
    <col min="13536" max="13539" width="10.1328125" style="2" bestFit="1" customWidth="1"/>
    <col min="13540" max="13540" width="9.796875" style="2" customWidth="1"/>
    <col min="13541" max="13541" width="11" style="2" customWidth="1"/>
    <col min="13542" max="13542" width="11.1328125" style="2" customWidth="1"/>
    <col min="13543" max="13544" width="9.86328125" style="2" customWidth="1"/>
    <col min="13545" max="13545" width="10.86328125" style="2" customWidth="1"/>
    <col min="13546" max="13546" width="10" style="2" customWidth="1"/>
    <col min="13547" max="13547" width="10.19921875" style="2" bestFit="1" customWidth="1"/>
    <col min="13548" max="13551" width="9.86328125" style="2" customWidth="1"/>
    <col min="13552" max="13554" width="11.19921875" style="2" bestFit="1" customWidth="1"/>
    <col min="13555" max="13788" width="9.86328125" style="2"/>
    <col min="13789" max="13789" width="3.19921875" style="2" customWidth="1"/>
    <col min="13790" max="13790" width="75.19921875" style="2" customWidth="1"/>
    <col min="13791" max="13791" width="2.53125" style="2" customWidth="1"/>
    <col min="13792" max="13795" width="10.1328125" style="2" bestFit="1" customWidth="1"/>
    <col min="13796" max="13796" width="9.796875" style="2" customWidth="1"/>
    <col min="13797" max="13797" width="11" style="2" customWidth="1"/>
    <col min="13798" max="13798" width="11.1328125" style="2" customWidth="1"/>
    <col min="13799" max="13800" width="9.86328125" style="2" customWidth="1"/>
    <col min="13801" max="13801" width="10.86328125" style="2" customWidth="1"/>
    <col min="13802" max="13802" width="10" style="2" customWidth="1"/>
    <col min="13803" max="13803" width="10.19921875" style="2" bestFit="1" customWidth="1"/>
    <col min="13804" max="13807" width="9.86328125" style="2" customWidth="1"/>
    <col min="13808" max="13810" width="11.19921875" style="2" bestFit="1" customWidth="1"/>
    <col min="13811" max="14044" width="9.86328125" style="2"/>
    <col min="14045" max="14045" width="3.19921875" style="2" customWidth="1"/>
    <col min="14046" max="14046" width="75.19921875" style="2" customWidth="1"/>
    <col min="14047" max="14047" width="2.53125" style="2" customWidth="1"/>
    <col min="14048" max="14051" width="10.1328125" style="2" bestFit="1" customWidth="1"/>
    <col min="14052" max="14052" width="9.796875" style="2" customWidth="1"/>
    <col min="14053" max="14053" width="11" style="2" customWidth="1"/>
    <col min="14054" max="14054" width="11.1328125" style="2" customWidth="1"/>
    <col min="14055" max="14056" width="9.86328125" style="2" customWidth="1"/>
    <col min="14057" max="14057" width="10.86328125" style="2" customWidth="1"/>
    <col min="14058" max="14058" width="10" style="2" customWidth="1"/>
    <col min="14059" max="14059" width="10.19921875" style="2" bestFit="1" customWidth="1"/>
    <col min="14060" max="14063" width="9.86328125" style="2" customWidth="1"/>
    <col min="14064" max="14066" width="11.19921875" style="2" bestFit="1" customWidth="1"/>
    <col min="14067" max="14300" width="9.86328125" style="2"/>
    <col min="14301" max="14301" width="3.19921875" style="2" customWidth="1"/>
    <col min="14302" max="14302" width="75.19921875" style="2" customWidth="1"/>
    <col min="14303" max="14303" width="2.53125" style="2" customWidth="1"/>
    <col min="14304" max="14307" width="10.1328125" style="2" bestFit="1" customWidth="1"/>
    <col min="14308" max="14308" width="9.796875" style="2" customWidth="1"/>
    <col min="14309" max="14309" width="11" style="2" customWidth="1"/>
    <col min="14310" max="14310" width="11.1328125" style="2" customWidth="1"/>
    <col min="14311" max="14312" width="9.86328125" style="2" customWidth="1"/>
    <col min="14313" max="14313" width="10.86328125" style="2" customWidth="1"/>
    <col min="14314" max="14314" width="10" style="2" customWidth="1"/>
    <col min="14315" max="14315" width="10.19921875" style="2" bestFit="1" customWidth="1"/>
    <col min="14316" max="14319" width="9.86328125" style="2" customWidth="1"/>
    <col min="14320" max="14322" width="11.19921875" style="2" bestFit="1" customWidth="1"/>
    <col min="14323" max="14556" width="9.86328125" style="2"/>
    <col min="14557" max="14557" width="3.19921875" style="2" customWidth="1"/>
    <col min="14558" max="14558" width="75.19921875" style="2" customWidth="1"/>
    <col min="14559" max="14559" width="2.53125" style="2" customWidth="1"/>
    <col min="14560" max="14563" width="10.1328125" style="2" bestFit="1" customWidth="1"/>
    <col min="14564" max="14564" width="9.796875" style="2" customWidth="1"/>
    <col min="14565" max="14565" width="11" style="2" customWidth="1"/>
    <col min="14566" max="14566" width="11.1328125" style="2" customWidth="1"/>
    <col min="14567" max="14568" width="9.86328125" style="2" customWidth="1"/>
    <col min="14569" max="14569" width="10.86328125" style="2" customWidth="1"/>
    <col min="14570" max="14570" width="10" style="2" customWidth="1"/>
    <col min="14571" max="14571" width="10.19921875" style="2" bestFit="1" customWidth="1"/>
    <col min="14572" max="14575" width="9.86328125" style="2" customWidth="1"/>
    <col min="14576" max="14578" width="11.19921875" style="2" bestFit="1" customWidth="1"/>
    <col min="14579" max="14812" width="9.86328125" style="2"/>
    <col min="14813" max="14813" width="3.19921875" style="2" customWidth="1"/>
    <col min="14814" max="14814" width="75.19921875" style="2" customWidth="1"/>
    <col min="14815" max="14815" width="2.53125" style="2" customWidth="1"/>
    <col min="14816" max="14819" width="10.1328125" style="2" bestFit="1" customWidth="1"/>
    <col min="14820" max="14820" width="9.796875" style="2" customWidth="1"/>
    <col min="14821" max="14821" width="11" style="2" customWidth="1"/>
    <col min="14822" max="14822" width="11.1328125" style="2" customWidth="1"/>
    <col min="14823" max="14824" width="9.86328125" style="2" customWidth="1"/>
    <col min="14825" max="14825" width="10.86328125" style="2" customWidth="1"/>
    <col min="14826" max="14826" width="10" style="2" customWidth="1"/>
    <col min="14827" max="14827" width="10.19921875" style="2" bestFit="1" customWidth="1"/>
    <col min="14828" max="14831" width="9.86328125" style="2" customWidth="1"/>
    <col min="14832" max="14834" width="11.19921875" style="2" bestFit="1" customWidth="1"/>
    <col min="14835" max="15068" width="9.86328125" style="2"/>
    <col min="15069" max="15069" width="3.19921875" style="2" customWidth="1"/>
    <col min="15070" max="15070" width="75.19921875" style="2" customWidth="1"/>
    <col min="15071" max="15071" width="2.53125" style="2" customWidth="1"/>
    <col min="15072" max="15075" width="10.1328125" style="2" bestFit="1" customWidth="1"/>
    <col min="15076" max="15076" width="9.796875" style="2" customWidth="1"/>
    <col min="15077" max="15077" width="11" style="2" customWidth="1"/>
    <col min="15078" max="15078" width="11.1328125" style="2" customWidth="1"/>
    <col min="15079" max="15080" width="9.86328125" style="2" customWidth="1"/>
    <col min="15081" max="15081" width="10.86328125" style="2" customWidth="1"/>
    <col min="15082" max="15082" width="10" style="2" customWidth="1"/>
    <col min="15083" max="15083" width="10.19921875" style="2" bestFit="1" customWidth="1"/>
    <col min="15084" max="15087" width="9.86328125" style="2" customWidth="1"/>
    <col min="15088" max="15090" width="11.19921875" style="2" bestFit="1" customWidth="1"/>
    <col min="15091" max="15324" width="9.86328125" style="2"/>
    <col min="15325" max="15325" width="3.19921875" style="2" customWidth="1"/>
    <col min="15326" max="15326" width="75.19921875" style="2" customWidth="1"/>
    <col min="15327" max="15327" width="2.53125" style="2" customWidth="1"/>
    <col min="15328" max="15331" width="10.1328125" style="2" bestFit="1" customWidth="1"/>
    <col min="15332" max="15332" width="9.796875" style="2" customWidth="1"/>
    <col min="15333" max="15333" width="11" style="2" customWidth="1"/>
    <col min="15334" max="15334" width="11.1328125" style="2" customWidth="1"/>
    <col min="15335" max="15336" width="9.86328125" style="2" customWidth="1"/>
    <col min="15337" max="15337" width="10.86328125" style="2" customWidth="1"/>
    <col min="15338" max="15338" width="10" style="2" customWidth="1"/>
    <col min="15339" max="15339" width="10.19921875" style="2" bestFit="1" customWidth="1"/>
    <col min="15340" max="15343" width="9.86328125" style="2" customWidth="1"/>
    <col min="15344" max="15346" width="11.19921875" style="2" bestFit="1" customWidth="1"/>
    <col min="15347" max="15580" width="9.86328125" style="2"/>
    <col min="15581" max="15581" width="3.19921875" style="2" customWidth="1"/>
    <col min="15582" max="15582" width="75.19921875" style="2" customWidth="1"/>
    <col min="15583" max="15583" width="2.53125" style="2" customWidth="1"/>
    <col min="15584" max="15587" width="10.1328125" style="2" bestFit="1" customWidth="1"/>
    <col min="15588" max="15588" width="9.796875" style="2" customWidth="1"/>
    <col min="15589" max="15589" width="11" style="2" customWidth="1"/>
    <col min="15590" max="15590" width="11.1328125" style="2" customWidth="1"/>
    <col min="15591" max="15592" width="9.86328125" style="2" customWidth="1"/>
    <col min="15593" max="15593" width="10.86328125" style="2" customWidth="1"/>
    <col min="15594" max="15594" width="10" style="2" customWidth="1"/>
    <col min="15595" max="15595" width="10.19921875" style="2" bestFit="1" customWidth="1"/>
    <col min="15596" max="15599" width="9.86328125" style="2" customWidth="1"/>
    <col min="15600" max="15602" width="11.19921875" style="2" bestFit="1" customWidth="1"/>
    <col min="15603" max="15836" width="9.86328125" style="2"/>
    <col min="15837" max="15837" width="3.19921875" style="2" customWidth="1"/>
    <col min="15838" max="15838" width="75.19921875" style="2" customWidth="1"/>
    <col min="15839" max="15839" width="2.53125" style="2" customWidth="1"/>
    <col min="15840" max="15843" width="10.1328125" style="2" bestFit="1" customWidth="1"/>
    <col min="15844" max="15844" width="9.796875" style="2" customWidth="1"/>
    <col min="15845" max="15845" width="11" style="2" customWidth="1"/>
    <col min="15846" max="15846" width="11.1328125" style="2" customWidth="1"/>
    <col min="15847" max="15848" width="9.86328125" style="2" customWidth="1"/>
    <col min="15849" max="15849" width="10.86328125" style="2" customWidth="1"/>
    <col min="15850" max="15850" width="10" style="2" customWidth="1"/>
    <col min="15851" max="15851" width="10.19921875" style="2" bestFit="1" customWidth="1"/>
    <col min="15852" max="15855" width="9.86328125" style="2" customWidth="1"/>
    <col min="15856" max="15858" width="11.19921875" style="2" bestFit="1" customWidth="1"/>
    <col min="15859" max="16092" width="9.86328125" style="2"/>
    <col min="16093" max="16093" width="3.19921875" style="2" customWidth="1"/>
    <col min="16094" max="16094" width="75.19921875" style="2" customWidth="1"/>
    <col min="16095" max="16095" width="2.53125" style="2" customWidth="1"/>
    <col min="16096" max="16099" width="10.1328125" style="2" bestFit="1" customWidth="1"/>
    <col min="16100" max="16100" width="9.796875" style="2" customWidth="1"/>
    <col min="16101" max="16101" width="11" style="2" customWidth="1"/>
    <col min="16102" max="16102" width="11.1328125" style="2" customWidth="1"/>
    <col min="16103" max="16104" width="9.86328125" style="2" customWidth="1"/>
    <col min="16105" max="16105" width="10.86328125" style="2" customWidth="1"/>
    <col min="16106" max="16106" width="10" style="2" customWidth="1"/>
    <col min="16107" max="16107" width="10.19921875" style="2" bestFit="1" customWidth="1"/>
    <col min="16108" max="16111" width="9.86328125" style="2" customWidth="1"/>
    <col min="16112" max="16114" width="11.19921875" style="2" bestFit="1" customWidth="1"/>
    <col min="16115" max="16384" width="9.86328125" style="2"/>
  </cols>
  <sheetData>
    <row r="1" spans="1:17" ht="18" x14ac:dyDescent="0.55000000000000004">
      <c r="A1" s="1" t="s">
        <v>0</v>
      </c>
      <c r="B1" s="46"/>
      <c r="D1" s="3"/>
      <c r="E1" s="3"/>
      <c r="F1" s="3"/>
    </row>
    <row r="2" spans="1:17" ht="20.65" x14ac:dyDescent="0.6">
      <c r="B2" s="5" t="s">
        <v>74</v>
      </c>
      <c r="D2" s="38"/>
      <c r="E2" s="38"/>
      <c r="F2" s="38"/>
    </row>
    <row r="3" spans="1:17" x14ac:dyDescent="0.45">
      <c r="B3" s="7"/>
      <c r="D3" s="38"/>
      <c r="E3" s="38"/>
      <c r="F3" s="38"/>
    </row>
    <row r="4" spans="1:17" x14ac:dyDescent="0.45">
      <c r="D4" s="38"/>
      <c r="E4" s="38"/>
      <c r="F4" s="38"/>
    </row>
    <row r="5" spans="1:17" s="7" customFormat="1" x14ac:dyDescent="0.45">
      <c r="A5" s="9"/>
      <c r="B5" s="9"/>
      <c r="C5" s="9"/>
      <c r="D5" s="37" t="s">
        <v>6</v>
      </c>
      <c r="E5" s="37" t="s">
        <v>6</v>
      </c>
      <c r="F5" s="37" t="s">
        <v>6</v>
      </c>
      <c r="G5" s="37" t="s">
        <v>6</v>
      </c>
      <c r="H5" s="37" t="s">
        <v>6</v>
      </c>
      <c r="I5" s="37" t="s">
        <v>6</v>
      </c>
      <c r="J5" s="37" t="s">
        <v>6</v>
      </c>
      <c r="K5" s="37" t="s">
        <v>6</v>
      </c>
      <c r="L5" s="37" t="s">
        <v>6</v>
      </c>
      <c r="M5" s="37" t="s">
        <v>6</v>
      </c>
      <c r="N5" s="37" t="s">
        <v>6</v>
      </c>
      <c r="O5" s="37" t="s">
        <v>6</v>
      </c>
      <c r="P5" s="37" t="s">
        <v>6</v>
      </c>
      <c r="Q5" s="37" t="s">
        <v>6</v>
      </c>
    </row>
    <row r="6" spans="1:17" s="7" customFormat="1" x14ac:dyDescent="0.45">
      <c r="A6" s="40"/>
      <c r="B6" s="40"/>
      <c r="C6" s="40"/>
      <c r="D6" s="42" t="s">
        <v>7</v>
      </c>
      <c r="E6" s="42" t="s">
        <v>8</v>
      </c>
      <c r="F6" s="42" t="s">
        <v>9</v>
      </c>
      <c r="G6" s="42" t="s">
        <v>38</v>
      </c>
      <c r="H6" s="42" t="s">
        <v>309</v>
      </c>
      <c r="I6" s="42" t="s">
        <v>316</v>
      </c>
      <c r="J6" s="42" t="s">
        <v>317</v>
      </c>
      <c r="K6" s="42" t="s">
        <v>318</v>
      </c>
      <c r="L6" s="42" t="s">
        <v>319</v>
      </c>
      <c r="M6" s="42" t="s">
        <v>320</v>
      </c>
      <c r="N6" s="42" t="s">
        <v>321</v>
      </c>
      <c r="O6" s="42" t="s">
        <v>322</v>
      </c>
      <c r="P6" s="42" t="s">
        <v>323</v>
      </c>
      <c r="Q6" s="42" t="s">
        <v>324</v>
      </c>
    </row>
    <row r="7" spans="1:17" x14ac:dyDescent="0.45">
      <c r="B7" s="14"/>
      <c r="D7" s="79"/>
      <c r="E7" s="79"/>
      <c r="F7" s="79"/>
      <c r="G7" s="79"/>
      <c r="H7" s="75"/>
      <c r="I7" s="75"/>
      <c r="J7" s="75"/>
      <c r="K7" s="75"/>
      <c r="L7" s="75"/>
      <c r="M7" s="75"/>
      <c r="N7" s="75"/>
      <c r="O7" s="75"/>
      <c r="P7" s="75"/>
      <c r="Q7" s="75"/>
    </row>
    <row r="8" spans="1:17" s="7" customFormat="1" x14ac:dyDescent="0.45">
      <c r="B8" s="22" t="s">
        <v>75</v>
      </c>
      <c r="C8" s="18"/>
      <c r="D8" s="80">
        <f>D10</f>
        <v>132781</v>
      </c>
      <c r="E8" s="80">
        <f t="shared" ref="E8:G8" si="0">E10</f>
        <v>137147</v>
      </c>
      <c r="F8" s="80">
        <f t="shared" si="0"/>
        <v>172535</v>
      </c>
      <c r="G8" s="80">
        <f t="shared" si="0"/>
        <v>114305</v>
      </c>
      <c r="H8" s="109">
        <f t="shared" ref="H8" si="1">H10</f>
        <v>24156</v>
      </c>
      <c r="I8" s="80">
        <f t="shared" ref="I8:J8" si="2">I10</f>
        <v>0</v>
      </c>
      <c r="J8" s="80">
        <f t="shared" si="2"/>
        <v>0</v>
      </c>
      <c r="K8" s="80">
        <f t="shared" ref="K8:Q8" si="3">K10</f>
        <v>0</v>
      </c>
      <c r="L8" s="80">
        <f t="shared" si="3"/>
        <v>0</v>
      </c>
      <c r="M8" s="80">
        <f t="shared" si="3"/>
        <v>0</v>
      </c>
      <c r="N8" s="80">
        <f t="shared" si="3"/>
        <v>0</v>
      </c>
      <c r="O8" s="80">
        <f t="shared" si="3"/>
        <v>0</v>
      </c>
      <c r="P8" s="80">
        <f t="shared" si="3"/>
        <v>0</v>
      </c>
      <c r="Q8" s="80">
        <f t="shared" si="3"/>
        <v>0</v>
      </c>
    </row>
    <row r="9" spans="1:17" x14ac:dyDescent="0.45">
      <c r="B9" s="27"/>
      <c r="C9" s="28"/>
      <c r="D9" s="81"/>
      <c r="E9" s="81"/>
      <c r="F9" s="81"/>
      <c r="G9" s="81"/>
      <c r="H9" s="108"/>
      <c r="I9" s="75"/>
      <c r="J9" s="75"/>
      <c r="K9" s="75"/>
      <c r="L9" s="75"/>
      <c r="M9" s="75"/>
      <c r="N9" s="75"/>
      <c r="O9" s="75"/>
      <c r="P9" s="75"/>
      <c r="Q9" s="75"/>
    </row>
    <row r="10" spans="1:17" x14ac:dyDescent="0.45">
      <c r="B10" s="29" t="s">
        <v>76</v>
      </c>
      <c r="C10" s="28"/>
      <c r="D10" s="80">
        <f>SUM(D11:D12)</f>
        <v>132781</v>
      </c>
      <c r="E10" s="80">
        <f t="shared" ref="E10:Q10" si="4">SUM(E11:E12)</f>
        <v>137147</v>
      </c>
      <c r="F10" s="80">
        <f t="shared" si="4"/>
        <v>172535</v>
      </c>
      <c r="G10" s="80">
        <f t="shared" si="4"/>
        <v>114305</v>
      </c>
      <c r="H10" s="109">
        <f t="shared" si="4"/>
        <v>24156</v>
      </c>
      <c r="I10" s="80">
        <f>SUM(I11:I12)</f>
        <v>0</v>
      </c>
      <c r="J10" s="80">
        <f t="shared" si="4"/>
        <v>0</v>
      </c>
      <c r="K10" s="80">
        <f t="shared" si="4"/>
        <v>0</v>
      </c>
      <c r="L10" s="80">
        <f t="shared" si="4"/>
        <v>0</v>
      </c>
      <c r="M10" s="80">
        <f t="shared" si="4"/>
        <v>0</v>
      </c>
      <c r="N10" s="80">
        <f t="shared" si="4"/>
        <v>0</v>
      </c>
      <c r="O10" s="80">
        <f t="shared" si="4"/>
        <v>0</v>
      </c>
      <c r="P10" s="80">
        <f t="shared" si="4"/>
        <v>0</v>
      </c>
      <c r="Q10" s="80">
        <f t="shared" si="4"/>
        <v>0</v>
      </c>
    </row>
    <row r="11" spans="1:17" x14ac:dyDescent="0.45">
      <c r="B11" s="27" t="s">
        <v>77</v>
      </c>
      <c r="C11" s="28"/>
      <c r="D11" s="81">
        <v>72076</v>
      </c>
      <c r="E11" s="75">
        <v>74446</v>
      </c>
      <c r="F11" s="81">
        <f>SUM(SON_Quarterly!M11:P11)</f>
        <v>93655</v>
      </c>
      <c r="G11" s="75">
        <f>SUM(SON_Quarterly!Q11:T11)</f>
        <v>61746</v>
      </c>
      <c r="H11" s="110">
        <f>SUM(SON_Quarterly!U11:X11)</f>
        <v>13658</v>
      </c>
      <c r="I11" s="81">
        <f>SUM(SON_Quarterly!Y11:AB11)</f>
        <v>0</v>
      </c>
      <c r="J11" s="81">
        <f>SUM(SON_Quarterly!AC11:AF11)</f>
        <v>0</v>
      </c>
      <c r="K11" s="81">
        <f>SUM(SON_Quarterly!AG11:AJ11)</f>
        <v>0</v>
      </c>
      <c r="L11" s="81">
        <f>SUM(SON_Quarterly!AK11:AN11)</f>
        <v>0</v>
      </c>
      <c r="M11" s="81">
        <f>SUM(SON_Quarterly!AO11:AR11)</f>
        <v>0</v>
      </c>
      <c r="N11" s="81">
        <f>SUM(SON_Quarterly!AS11:AV11)</f>
        <v>0</v>
      </c>
      <c r="O11" s="81">
        <f>SUM(SON_Quarterly!AW11:AZ11)</f>
        <v>0</v>
      </c>
      <c r="P11" s="81">
        <f>SUM(SON_Quarterly!BA11:BD11)</f>
        <v>0</v>
      </c>
      <c r="Q11" s="81">
        <f>SUM(SON_Quarterly!BE11:BH11)</f>
        <v>0</v>
      </c>
    </row>
    <row r="12" spans="1:17" x14ac:dyDescent="0.45">
      <c r="B12" s="27" t="s">
        <v>78</v>
      </c>
      <c r="C12" s="28"/>
      <c r="D12" s="81">
        <v>60705</v>
      </c>
      <c r="E12" s="75">
        <v>62701</v>
      </c>
      <c r="F12" s="81">
        <f>SUM(SON_Quarterly!M12:P12)</f>
        <v>78880</v>
      </c>
      <c r="G12" s="75">
        <f>SUM(SON_Quarterly!Q12:T12)</f>
        <v>52559</v>
      </c>
      <c r="H12" s="110">
        <f>SUM(SON_Quarterly!U12:X12)</f>
        <v>10498</v>
      </c>
      <c r="I12" s="81">
        <f>SUM(SON_Quarterly!Y12:AB12)</f>
        <v>0</v>
      </c>
      <c r="J12" s="81">
        <f>SUM(SON_Quarterly!AC12:AF12)</f>
        <v>0</v>
      </c>
      <c r="K12" s="81">
        <f>SUM(SON_Quarterly!AG12:AJ12)</f>
        <v>0</v>
      </c>
      <c r="L12" s="81">
        <f>SUM(SON_Quarterly!AK12:AN12)</f>
        <v>0</v>
      </c>
      <c r="M12" s="81">
        <f>SUM(SON_Quarterly!AO12:AR12)</f>
        <v>0</v>
      </c>
      <c r="N12" s="81">
        <f>SUM(SON_Quarterly!AS12:AV12)</f>
        <v>0</v>
      </c>
      <c r="O12" s="81">
        <f>SUM(SON_Quarterly!AW12:AZ12)</f>
        <v>0</v>
      </c>
      <c r="P12" s="81">
        <f>SUM(SON_Quarterly!BA12:BD12)</f>
        <v>0</v>
      </c>
      <c r="Q12" s="81">
        <f>SUM(SON_Quarterly!BE12:BH12)</f>
        <v>0</v>
      </c>
    </row>
    <row r="13" spans="1:17" x14ac:dyDescent="0.45">
      <c r="B13" s="27" t="s">
        <v>81</v>
      </c>
      <c r="C13" s="28"/>
      <c r="D13" s="81">
        <f>SUM(D11:D12)</f>
        <v>132781</v>
      </c>
      <c r="E13" s="81">
        <f t="shared" ref="E13:Q13" si="5">SUM(E11:E12)</f>
        <v>137147</v>
      </c>
      <c r="F13" s="81">
        <f t="shared" si="5"/>
        <v>172535</v>
      </c>
      <c r="G13" s="81">
        <f t="shared" si="5"/>
        <v>114305</v>
      </c>
      <c r="H13" s="110">
        <f t="shared" si="5"/>
        <v>24156</v>
      </c>
      <c r="I13" s="81">
        <f t="shared" si="5"/>
        <v>0</v>
      </c>
      <c r="J13" s="81">
        <f t="shared" si="5"/>
        <v>0</v>
      </c>
      <c r="K13" s="81">
        <f t="shared" si="5"/>
        <v>0</v>
      </c>
      <c r="L13" s="81">
        <f t="shared" si="5"/>
        <v>0</v>
      </c>
      <c r="M13" s="81">
        <f t="shared" si="5"/>
        <v>0</v>
      </c>
      <c r="N13" s="81">
        <f t="shared" si="5"/>
        <v>0</v>
      </c>
      <c r="O13" s="81">
        <f t="shared" si="5"/>
        <v>0</v>
      </c>
      <c r="P13" s="81">
        <f t="shared" si="5"/>
        <v>0</v>
      </c>
      <c r="Q13" s="81">
        <f t="shared" si="5"/>
        <v>0</v>
      </c>
    </row>
    <row r="14" spans="1:17" x14ac:dyDescent="0.45">
      <c r="B14" s="26"/>
      <c r="C14" s="28"/>
      <c r="D14" s="81"/>
      <c r="E14" s="81"/>
      <c r="F14" s="81"/>
      <c r="G14" s="81"/>
      <c r="H14" s="108"/>
      <c r="I14" s="75"/>
      <c r="J14" s="75"/>
      <c r="K14" s="75"/>
      <c r="L14" s="75"/>
      <c r="M14" s="75"/>
      <c r="N14" s="75"/>
      <c r="O14" s="75"/>
      <c r="P14" s="75"/>
      <c r="Q14" s="75"/>
    </row>
    <row r="15" spans="1:17" s="7" customFormat="1" x14ac:dyDescent="0.45">
      <c r="B15" s="29" t="s">
        <v>288</v>
      </c>
      <c r="C15" s="18"/>
      <c r="D15" s="80">
        <v>132781</v>
      </c>
      <c r="E15" s="80">
        <v>137147</v>
      </c>
      <c r="F15" s="80">
        <f t="shared" ref="F15:H15" si="6">SUM(F16:F17)</f>
        <v>172535</v>
      </c>
      <c r="G15" s="80">
        <f t="shared" si="6"/>
        <v>114305</v>
      </c>
      <c r="H15" s="109">
        <f t="shared" si="6"/>
        <v>24156</v>
      </c>
      <c r="I15" s="80">
        <f t="shared" ref="I15:J15" si="7">SUM(I16:I17)</f>
        <v>0</v>
      </c>
      <c r="J15" s="80">
        <f t="shared" si="7"/>
        <v>0</v>
      </c>
      <c r="K15" s="80">
        <f t="shared" ref="K15:Q15" si="8">SUM(K16:K17)</f>
        <v>0</v>
      </c>
      <c r="L15" s="80">
        <f t="shared" si="8"/>
        <v>0</v>
      </c>
      <c r="M15" s="80">
        <f t="shared" si="8"/>
        <v>0</v>
      </c>
      <c r="N15" s="80">
        <f t="shared" si="8"/>
        <v>0</v>
      </c>
      <c r="O15" s="80">
        <f t="shared" si="8"/>
        <v>0</v>
      </c>
      <c r="P15" s="80">
        <f t="shared" si="8"/>
        <v>0</v>
      </c>
      <c r="Q15" s="80">
        <f t="shared" si="8"/>
        <v>0</v>
      </c>
    </row>
    <row r="16" spans="1:17" x14ac:dyDescent="0.45">
      <c r="B16" s="27" t="s">
        <v>287</v>
      </c>
      <c r="C16" s="28"/>
      <c r="D16" s="81">
        <f>D20</f>
        <v>13857</v>
      </c>
      <c r="E16" s="81">
        <f t="shared" ref="E16:Q16" si="9">E20</f>
        <v>14312</v>
      </c>
      <c r="F16" s="81">
        <f t="shared" si="9"/>
        <v>18006</v>
      </c>
      <c r="G16" s="81">
        <f t="shared" si="9"/>
        <v>12131</v>
      </c>
      <c r="H16" s="110">
        <f t="shared" si="9"/>
        <v>1051</v>
      </c>
      <c r="I16" s="81">
        <f t="shared" si="9"/>
        <v>0</v>
      </c>
      <c r="J16" s="81">
        <f t="shared" si="9"/>
        <v>0</v>
      </c>
      <c r="K16" s="81">
        <f t="shared" si="9"/>
        <v>0</v>
      </c>
      <c r="L16" s="81">
        <f t="shared" si="9"/>
        <v>0</v>
      </c>
      <c r="M16" s="81">
        <f t="shared" si="9"/>
        <v>0</v>
      </c>
      <c r="N16" s="81">
        <f t="shared" si="9"/>
        <v>0</v>
      </c>
      <c r="O16" s="81">
        <f t="shared" si="9"/>
        <v>0</v>
      </c>
      <c r="P16" s="81">
        <f t="shared" si="9"/>
        <v>0</v>
      </c>
      <c r="Q16" s="81">
        <f t="shared" si="9"/>
        <v>0</v>
      </c>
    </row>
    <row r="17" spans="2:17" x14ac:dyDescent="0.45">
      <c r="B17" s="27" t="s">
        <v>308</v>
      </c>
      <c r="C17" s="28"/>
      <c r="D17" s="81">
        <f>D21+D22+D23</f>
        <v>118924</v>
      </c>
      <c r="E17" s="81">
        <f t="shared" ref="E17:Q17" si="10">E21+E22+E23</f>
        <v>122835</v>
      </c>
      <c r="F17" s="81">
        <f t="shared" si="10"/>
        <v>154529</v>
      </c>
      <c r="G17" s="81">
        <f t="shared" si="10"/>
        <v>102174</v>
      </c>
      <c r="H17" s="110">
        <f t="shared" si="10"/>
        <v>23105</v>
      </c>
      <c r="I17" s="81">
        <f t="shared" si="10"/>
        <v>0</v>
      </c>
      <c r="J17" s="81">
        <f t="shared" si="10"/>
        <v>0</v>
      </c>
      <c r="K17" s="81">
        <f t="shared" si="10"/>
        <v>0</v>
      </c>
      <c r="L17" s="81">
        <f t="shared" si="10"/>
        <v>0</v>
      </c>
      <c r="M17" s="81">
        <f t="shared" si="10"/>
        <v>0</v>
      </c>
      <c r="N17" s="81">
        <f t="shared" si="10"/>
        <v>0</v>
      </c>
      <c r="O17" s="81">
        <f t="shared" si="10"/>
        <v>0</v>
      </c>
      <c r="P17" s="81">
        <f t="shared" si="10"/>
        <v>0</v>
      </c>
      <c r="Q17" s="81">
        <f t="shared" si="10"/>
        <v>0</v>
      </c>
    </row>
    <row r="18" spans="2:17" x14ac:dyDescent="0.45">
      <c r="B18" s="26"/>
      <c r="C18" s="28"/>
      <c r="D18" s="81"/>
      <c r="E18" s="81"/>
      <c r="F18" s="81"/>
      <c r="G18" s="81"/>
      <c r="H18" s="108"/>
      <c r="I18" s="75"/>
      <c r="J18" s="75"/>
      <c r="K18" s="75"/>
      <c r="L18" s="75"/>
      <c r="M18" s="75"/>
      <c r="N18" s="75"/>
      <c r="O18" s="75"/>
      <c r="P18" s="75"/>
      <c r="Q18" s="75"/>
    </row>
    <row r="19" spans="2:17" s="7" customFormat="1" x14ac:dyDescent="0.45">
      <c r="B19" s="29" t="s">
        <v>84</v>
      </c>
      <c r="C19" s="18"/>
      <c r="D19" s="80">
        <f>SUM(D20:D23)</f>
        <v>132781</v>
      </c>
      <c r="E19" s="80">
        <f>SUM(E20:E23)</f>
        <v>137147</v>
      </c>
      <c r="F19" s="80">
        <f>SUM(F20:F23)</f>
        <v>172535</v>
      </c>
      <c r="G19" s="80">
        <f t="shared" ref="G19:H19" si="11">SUM(G20:G23)</f>
        <v>114305</v>
      </c>
      <c r="H19" s="109">
        <f t="shared" si="11"/>
        <v>24156</v>
      </c>
      <c r="I19" s="80">
        <f>SUM(I20:I23)</f>
        <v>0</v>
      </c>
      <c r="J19" s="80">
        <f t="shared" ref="J19" si="12">SUM(J20:J23)</f>
        <v>0</v>
      </c>
      <c r="K19" s="80">
        <f t="shared" ref="K19:Q19" si="13">SUM(K20:K23)</f>
        <v>0</v>
      </c>
      <c r="L19" s="80">
        <f t="shared" si="13"/>
        <v>0</v>
      </c>
      <c r="M19" s="80">
        <f t="shared" si="13"/>
        <v>0</v>
      </c>
      <c r="N19" s="80">
        <f t="shared" si="13"/>
        <v>0</v>
      </c>
      <c r="O19" s="80">
        <f t="shared" si="13"/>
        <v>0</v>
      </c>
      <c r="P19" s="80">
        <f t="shared" si="13"/>
        <v>0</v>
      </c>
      <c r="Q19" s="80">
        <f t="shared" si="13"/>
        <v>0</v>
      </c>
    </row>
    <row r="20" spans="2:17" x14ac:dyDescent="0.45">
      <c r="B20" s="27" t="s">
        <v>82</v>
      </c>
      <c r="C20" s="28"/>
      <c r="D20" s="81">
        <v>13857</v>
      </c>
      <c r="E20" s="75">
        <v>14312</v>
      </c>
      <c r="F20" s="81">
        <f>SUM(SON_Quarterly!M20:P20)</f>
        <v>18006</v>
      </c>
      <c r="G20" s="75">
        <f>SUM(SON_Quarterly!Q20:T20)</f>
        <v>12131</v>
      </c>
      <c r="H20" s="110">
        <f>SUM(SON_Quarterly!U20:X20)</f>
        <v>1051</v>
      </c>
      <c r="I20" s="81">
        <f>SUM(SON_Quarterly!Y20:AB20)</f>
        <v>0</v>
      </c>
      <c r="J20" s="81">
        <f>SUM(SON_Quarterly!AC20:AF20)</f>
        <v>0</v>
      </c>
      <c r="K20" s="81">
        <f>SUM(SON_Quarterly!AG20:AJ20)</f>
        <v>0</v>
      </c>
      <c r="L20" s="81">
        <f>SUM(SON_Quarterly!AK20:AN20)</f>
        <v>0</v>
      </c>
      <c r="M20" s="81">
        <f>SUM(SON_Quarterly!AO20:AR20)</f>
        <v>0</v>
      </c>
      <c r="N20" s="81">
        <f>SUM(SON_Quarterly!AS20:AV20)</f>
        <v>0</v>
      </c>
      <c r="O20" s="81">
        <f>SUM(SON_Quarterly!AW20:AZ20)</f>
        <v>0</v>
      </c>
      <c r="P20" s="81">
        <f>SUM(SON_Quarterly!BA20:BD20)</f>
        <v>0</v>
      </c>
      <c r="Q20" s="81">
        <f>SUM(SON_Quarterly!BE20:BH20)</f>
        <v>0</v>
      </c>
    </row>
    <row r="21" spans="2:17" x14ac:dyDescent="0.45">
      <c r="B21" s="27" t="s">
        <v>10</v>
      </c>
      <c r="C21" s="28"/>
      <c r="D21" s="81">
        <v>3816</v>
      </c>
      <c r="E21" s="75">
        <v>3942</v>
      </c>
      <c r="F21" s="81">
        <f>SUM(SON_Quarterly!M21:P21)</f>
        <v>4959</v>
      </c>
      <c r="G21" s="75">
        <f>SUM(SON_Quarterly!Q21:T21)</f>
        <v>3075</v>
      </c>
      <c r="H21" s="110">
        <f>SUM(SON_Quarterly!U21:X21)</f>
        <v>1498</v>
      </c>
      <c r="I21" s="81">
        <f>SUM(SON_Quarterly!Y21:AB21)</f>
        <v>0</v>
      </c>
      <c r="J21" s="81">
        <f>SUM(SON_Quarterly!AC21:AF21)</f>
        <v>0</v>
      </c>
      <c r="K21" s="81">
        <f>SUM(SON_Quarterly!AG21:AJ21)</f>
        <v>0</v>
      </c>
      <c r="L21" s="81">
        <f>SUM(SON_Quarterly!AK21:AN21)</f>
        <v>0</v>
      </c>
      <c r="M21" s="81">
        <f>SUM(SON_Quarterly!AO21:AR21)</f>
        <v>0</v>
      </c>
      <c r="N21" s="81">
        <f>SUM(SON_Quarterly!AS21:AV21)</f>
        <v>0</v>
      </c>
      <c r="O21" s="81">
        <f>SUM(SON_Quarterly!AW21:AZ21)</f>
        <v>0</v>
      </c>
      <c r="P21" s="81">
        <f>SUM(SON_Quarterly!BA21:BD21)</f>
        <v>0</v>
      </c>
      <c r="Q21" s="81">
        <f>SUM(SON_Quarterly!BE21:BH21)</f>
        <v>0</v>
      </c>
    </row>
    <row r="22" spans="2:17" x14ac:dyDescent="0.45">
      <c r="B22" s="27" t="s">
        <v>83</v>
      </c>
      <c r="C22" s="28"/>
      <c r="D22" s="81">
        <v>78497</v>
      </c>
      <c r="E22" s="75">
        <v>81078</v>
      </c>
      <c r="F22" s="81">
        <f>SUM(SON_Quarterly!M22:P22)</f>
        <v>101998</v>
      </c>
      <c r="G22" s="75">
        <f>SUM(SON_Quarterly!Q22:T22)</f>
        <v>68879</v>
      </c>
      <c r="H22" s="110">
        <f>SUM(SON_Quarterly!U22:X22)</f>
        <v>1229</v>
      </c>
      <c r="I22" s="81">
        <f>SUM(SON_Quarterly!Y22:AB22)</f>
        <v>0</v>
      </c>
      <c r="J22" s="81">
        <f>SUM(SON_Quarterly!AC22:AF22)</f>
        <v>0</v>
      </c>
      <c r="K22" s="81">
        <f>SUM(SON_Quarterly!AG22:AJ22)</f>
        <v>0</v>
      </c>
      <c r="L22" s="81">
        <f>SUM(SON_Quarterly!AK22:AN22)</f>
        <v>0</v>
      </c>
      <c r="M22" s="81">
        <f>SUM(SON_Quarterly!AO22:AR22)</f>
        <v>0</v>
      </c>
      <c r="N22" s="81">
        <f>SUM(SON_Quarterly!AS22:AV22)</f>
        <v>0</v>
      </c>
      <c r="O22" s="81">
        <f>SUM(SON_Quarterly!AW22:AZ22)</f>
        <v>0</v>
      </c>
      <c r="P22" s="81">
        <f>SUM(SON_Quarterly!BA22:BD22)</f>
        <v>0</v>
      </c>
      <c r="Q22" s="81">
        <f>SUM(SON_Quarterly!BE22:BH22)</f>
        <v>0</v>
      </c>
    </row>
    <row r="23" spans="2:17" x14ac:dyDescent="0.45">
      <c r="B23" s="27" t="s">
        <v>28</v>
      </c>
      <c r="C23" s="28"/>
      <c r="D23" s="81">
        <v>36611</v>
      </c>
      <c r="E23" s="75">
        <v>37815</v>
      </c>
      <c r="F23" s="81">
        <f>SUM(SON_Quarterly!M23:P23)</f>
        <v>47572</v>
      </c>
      <c r="G23" s="75">
        <f>SUM(SON_Quarterly!Q23:T23)</f>
        <v>30220</v>
      </c>
      <c r="H23" s="110">
        <f>SUM(SON_Quarterly!U23:X23)</f>
        <v>20378</v>
      </c>
      <c r="I23" s="81">
        <f>SUM(SON_Quarterly!Y23:AB23)</f>
        <v>0</v>
      </c>
      <c r="J23" s="81">
        <f>SUM(SON_Quarterly!AC23:AF23)</f>
        <v>0</v>
      </c>
      <c r="K23" s="81">
        <f>SUM(SON_Quarterly!AG23:AJ23)</f>
        <v>0</v>
      </c>
      <c r="L23" s="81">
        <f>SUM(SON_Quarterly!AK23:AN23)</f>
        <v>0</v>
      </c>
      <c r="M23" s="81">
        <f>SUM(SON_Quarterly!AO23:AR23)</f>
        <v>0</v>
      </c>
      <c r="N23" s="81">
        <f>SUM(SON_Quarterly!AS23:AV23)</f>
        <v>0</v>
      </c>
      <c r="O23" s="81">
        <f>SUM(SON_Quarterly!AW23:AZ23)</f>
        <v>0</v>
      </c>
      <c r="P23" s="81">
        <f>SUM(SON_Quarterly!BA23:BD23)</f>
        <v>0</v>
      </c>
      <c r="Q23" s="81">
        <f>SUM(SON_Quarterly!BE23:BH23)</f>
        <v>0</v>
      </c>
    </row>
    <row r="24" spans="2:17" x14ac:dyDescent="0.45">
      <c r="B24" s="26"/>
      <c r="C24" s="28"/>
      <c r="D24" s="81"/>
      <c r="E24" s="81"/>
      <c r="F24" s="81"/>
      <c r="G24" s="75"/>
      <c r="H24" s="110"/>
      <c r="I24" s="81"/>
      <c r="J24" s="81"/>
      <c r="K24" s="81"/>
      <c r="L24" s="81"/>
      <c r="M24" s="81"/>
      <c r="N24" s="81"/>
      <c r="O24" s="81"/>
      <c r="P24" s="81"/>
      <c r="Q24" s="81"/>
    </row>
    <row r="25" spans="2:17" x14ac:dyDescent="0.45">
      <c r="B25" s="29" t="s">
        <v>13</v>
      </c>
      <c r="C25" s="28"/>
      <c r="D25" s="80">
        <f>SUM(D26:D37)</f>
        <v>132781</v>
      </c>
      <c r="E25" s="80">
        <f>SUM(E26:E37)</f>
        <v>137147</v>
      </c>
      <c r="F25" s="80">
        <f>SUM(F26:F37)</f>
        <v>172535</v>
      </c>
      <c r="G25" s="80">
        <f t="shared" ref="G25" si="14">SUM(G26:G37)</f>
        <v>114305</v>
      </c>
      <c r="H25" s="109">
        <f t="shared" ref="H25:Q25" si="15">SUM(H26:H37)</f>
        <v>24156</v>
      </c>
      <c r="I25" s="80">
        <f t="shared" si="15"/>
        <v>0</v>
      </c>
      <c r="J25" s="80">
        <f t="shared" si="15"/>
        <v>0</v>
      </c>
      <c r="K25" s="80">
        <f t="shared" si="15"/>
        <v>0</v>
      </c>
      <c r="L25" s="80">
        <f t="shared" si="15"/>
        <v>0</v>
      </c>
      <c r="M25" s="80">
        <f t="shared" si="15"/>
        <v>0</v>
      </c>
      <c r="N25" s="80">
        <f t="shared" si="15"/>
        <v>0</v>
      </c>
      <c r="O25" s="80">
        <f t="shared" si="15"/>
        <v>0</v>
      </c>
      <c r="P25" s="80">
        <f t="shared" si="15"/>
        <v>0</v>
      </c>
      <c r="Q25" s="80">
        <f t="shared" si="15"/>
        <v>0</v>
      </c>
    </row>
    <row r="26" spans="2:17" x14ac:dyDescent="0.45">
      <c r="B26" s="27" t="s">
        <v>20</v>
      </c>
      <c r="C26" s="28"/>
      <c r="D26" s="81">
        <v>8427</v>
      </c>
      <c r="E26" s="75">
        <v>21325</v>
      </c>
      <c r="F26" s="75">
        <v>40089</v>
      </c>
      <c r="G26" s="75">
        <v>38322</v>
      </c>
      <c r="H26" s="110">
        <v>643</v>
      </c>
      <c r="I26" s="81"/>
      <c r="J26" s="81"/>
      <c r="K26" s="81"/>
      <c r="L26" s="81"/>
      <c r="M26" s="81"/>
      <c r="N26" s="81"/>
      <c r="O26" s="81"/>
      <c r="P26" s="81"/>
      <c r="Q26" s="81"/>
    </row>
    <row r="27" spans="2:17" x14ac:dyDescent="0.45">
      <c r="B27" s="27" t="s">
        <v>21</v>
      </c>
      <c r="C27" s="28"/>
      <c r="D27" s="81">
        <v>19907</v>
      </c>
      <c r="E27" s="75">
        <v>21279</v>
      </c>
      <c r="F27" s="75">
        <v>30652</v>
      </c>
      <c r="G27" s="75">
        <v>25240</v>
      </c>
      <c r="H27" s="110">
        <v>772</v>
      </c>
      <c r="I27" s="81"/>
      <c r="J27" s="81"/>
      <c r="K27" s="81"/>
      <c r="L27" s="81"/>
      <c r="M27" s="81"/>
      <c r="N27" s="81"/>
      <c r="O27" s="81"/>
      <c r="P27" s="81"/>
      <c r="Q27" s="81"/>
    </row>
    <row r="28" spans="2:17" x14ac:dyDescent="0.45">
      <c r="B28" s="27" t="s">
        <v>22</v>
      </c>
      <c r="C28" s="28"/>
      <c r="D28" s="81">
        <v>11386</v>
      </c>
      <c r="E28" s="75">
        <v>11574</v>
      </c>
      <c r="F28" s="75">
        <v>11763</v>
      </c>
      <c r="G28" s="75">
        <v>7366</v>
      </c>
      <c r="H28" s="110">
        <v>721</v>
      </c>
      <c r="I28" s="81"/>
      <c r="J28" s="81"/>
      <c r="K28" s="81"/>
      <c r="L28" s="81"/>
      <c r="M28" s="81"/>
      <c r="N28" s="81"/>
      <c r="O28" s="81"/>
      <c r="P28" s="81"/>
      <c r="Q28" s="81"/>
    </row>
    <row r="29" spans="2:17" x14ac:dyDescent="0.45">
      <c r="B29" s="27" t="s">
        <v>23</v>
      </c>
      <c r="C29" s="28"/>
      <c r="D29" s="81">
        <v>14759</v>
      </c>
      <c r="E29" s="75">
        <v>12171</v>
      </c>
      <c r="F29" s="75">
        <v>13983</v>
      </c>
      <c r="G29" s="75">
        <v>9628</v>
      </c>
      <c r="H29" s="110">
        <v>1798</v>
      </c>
      <c r="I29" s="81"/>
      <c r="J29" s="81"/>
      <c r="K29" s="81"/>
      <c r="L29" s="81"/>
      <c r="M29" s="81"/>
      <c r="N29" s="81"/>
      <c r="O29" s="81"/>
      <c r="P29" s="81"/>
      <c r="Q29" s="81"/>
    </row>
    <row r="30" spans="2:17" x14ac:dyDescent="0.45">
      <c r="B30" s="27" t="s">
        <v>24</v>
      </c>
      <c r="C30" s="28"/>
      <c r="D30" s="81">
        <v>10767</v>
      </c>
      <c r="E30" s="75">
        <v>10004</v>
      </c>
      <c r="F30" s="75">
        <v>10114</v>
      </c>
      <c r="G30" s="75">
        <v>8321</v>
      </c>
      <c r="H30" s="110">
        <v>2600</v>
      </c>
      <c r="I30" s="81"/>
      <c r="J30" s="81"/>
      <c r="K30" s="81"/>
      <c r="L30" s="81"/>
      <c r="M30" s="81"/>
      <c r="N30" s="81"/>
      <c r="O30" s="81"/>
      <c r="P30" s="81"/>
      <c r="Q30" s="81"/>
    </row>
    <row r="31" spans="2:17" x14ac:dyDescent="0.45">
      <c r="B31" s="27" t="s">
        <v>25</v>
      </c>
      <c r="C31" s="28"/>
      <c r="D31" s="81">
        <v>15668</v>
      </c>
      <c r="E31" s="75">
        <v>11397</v>
      </c>
      <c r="F31" s="75">
        <v>7119</v>
      </c>
      <c r="G31" s="75">
        <v>10233</v>
      </c>
      <c r="H31" s="110">
        <v>6399</v>
      </c>
      <c r="I31" s="81"/>
      <c r="J31" s="81"/>
      <c r="K31" s="81"/>
      <c r="L31" s="81"/>
      <c r="M31" s="81"/>
      <c r="N31" s="81"/>
      <c r="O31" s="81"/>
      <c r="P31" s="81"/>
      <c r="Q31" s="81"/>
    </row>
    <row r="32" spans="2:17" s="7" customFormat="1" x14ac:dyDescent="0.45">
      <c r="B32" s="27" t="s">
        <v>14</v>
      </c>
      <c r="C32" s="18"/>
      <c r="D32" s="75">
        <v>9241</v>
      </c>
      <c r="E32" s="75">
        <v>5031</v>
      </c>
      <c r="F32" s="75">
        <v>7929</v>
      </c>
      <c r="G32" s="75">
        <v>3975</v>
      </c>
      <c r="H32" s="110">
        <v>3573</v>
      </c>
      <c r="I32" s="81"/>
      <c r="J32" s="81"/>
      <c r="K32" s="81"/>
      <c r="L32" s="81"/>
      <c r="M32" s="81"/>
      <c r="N32" s="81"/>
      <c r="O32" s="81"/>
      <c r="P32" s="81"/>
      <c r="Q32" s="81"/>
    </row>
    <row r="33" spans="2:17" s="7" customFormat="1" x14ac:dyDescent="0.45">
      <c r="B33" s="27" t="s">
        <v>15</v>
      </c>
      <c r="C33" s="18"/>
      <c r="D33" s="75">
        <v>6550</v>
      </c>
      <c r="E33" s="75">
        <v>5259</v>
      </c>
      <c r="F33" s="75">
        <v>5581</v>
      </c>
      <c r="G33" s="75">
        <v>7346</v>
      </c>
      <c r="H33" s="110">
        <v>3903</v>
      </c>
      <c r="I33" s="81"/>
      <c r="J33" s="81"/>
      <c r="K33" s="81"/>
      <c r="L33" s="81"/>
      <c r="M33" s="81"/>
      <c r="N33" s="81"/>
      <c r="O33" s="81"/>
      <c r="P33" s="81"/>
      <c r="Q33" s="81"/>
    </row>
    <row r="34" spans="2:17" s="7" customFormat="1" x14ac:dyDescent="0.45">
      <c r="B34" s="27" t="s">
        <v>16</v>
      </c>
      <c r="C34" s="18"/>
      <c r="D34" s="75">
        <v>9824</v>
      </c>
      <c r="E34" s="75">
        <v>6308</v>
      </c>
      <c r="F34" s="75">
        <v>12255</v>
      </c>
      <c r="G34" s="75">
        <v>3874</v>
      </c>
      <c r="H34" s="110">
        <v>3747</v>
      </c>
      <c r="I34" s="81"/>
      <c r="J34" s="81"/>
      <c r="K34" s="81"/>
      <c r="L34" s="81"/>
      <c r="M34" s="81"/>
      <c r="N34" s="81"/>
      <c r="O34" s="81"/>
      <c r="P34" s="81"/>
      <c r="Q34" s="81"/>
    </row>
    <row r="35" spans="2:17" s="7" customFormat="1" x14ac:dyDescent="0.45">
      <c r="B35" s="27" t="s">
        <v>17</v>
      </c>
      <c r="C35" s="18"/>
      <c r="D35" s="75">
        <v>8904</v>
      </c>
      <c r="E35" s="75">
        <v>11398</v>
      </c>
      <c r="F35" s="75">
        <v>11239</v>
      </c>
      <c r="G35" s="75">
        <v>0</v>
      </c>
      <c r="H35" s="110"/>
      <c r="I35" s="81"/>
      <c r="J35" s="81"/>
      <c r="K35" s="81"/>
      <c r="L35" s="81"/>
      <c r="M35" s="81"/>
      <c r="N35" s="81"/>
      <c r="O35" s="81"/>
      <c r="P35" s="81"/>
      <c r="Q35" s="81"/>
    </row>
    <row r="36" spans="2:17" s="7" customFormat="1" x14ac:dyDescent="0.45">
      <c r="B36" s="27" t="s">
        <v>18</v>
      </c>
      <c r="C36" s="18"/>
      <c r="D36" s="75">
        <v>7125</v>
      </c>
      <c r="E36" s="75">
        <v>7428</v>
      </c>
      <c r="F36" s="75">
        <v>7565</v>
      </c>
      <c r="G36" s="75">
        <v>0</v>
      </c>
      <c r="H36" s="110"/>
      <c r="I36" s="81"/>
      <c r="J36" s="81"/>
      <c r="K36" s="81"/>
      <c r="L36" s="81"/>
      <c r="M36" s="81"/>
      <c r="N36" s="81"/>
      <c r="O36" s="81"/>
      <c r="P36" s="81"/>
      <c r="Q36" s="81"/>
    </row>
    <row r="37" spans="2:17" x14ac:dyDescent="0.45">
      <c r="B37" s="27" t="s">
        <v>19</v>
      </c>
      <c r="C37" s="28"/>
      <c r="D37" s="75">
        <v>10223</v>
      </c>
      <c r="E37" s="75">
        <v>13973</v>
      </c>
      <c r="F37" s="75">
        <v>14246</v>
      </c>
      <c r="G37" s="75">
        <v>0</v>
      </c>
      <c r="H37" s="110"/>
      <c r="I37" s="81"/>
      <c r="J37" s="81"/>
      <c r="K37" s="81"/>
      <c r="L37" s="81"/>
      <c r="M37" s="81"/>
      <c r="N37" s="81"/>
      <c r="O37" s="81"/>
      <c r="P37" s="81"/>
      <c r="Q37" s="81"/>
    </row>
    <row r="38" spans="2:17" x14ac:dyDescent="0.45">
      <c r="B38" s="27"/>
      <c r="C38" s="28"/>
      <c r="D38" s="81"/>
      <c r="E38" s="81"/>
      <c r="F38" s="81">
        <f>SUM(SON_Quarterly!M38:P38)</f>
        <v>0</v>
      </c>
      <c r="G38" s="75">
        <f>SUM(SON_Quarterly!Q38:T38)</f>
        <v>0</v>
      </c>
      <c r="H38" s="110">
        <f>SUM(SON_Quarterly!U38:X38)</f>
        <v>0</v>
      </c>
      <c r="I38" s="81">
        <f>SUM(SON_Quarterly!V38:Y38)</f>
        <v>0</v>
      </c>
      <c r="J38" s="81">
        <f>SUM(SON_Quarterly!W38:Z38)</f>
        <v>0</v>
      </c>
      <c r="K38" s="81">
        <f>SUM(SON_Quarterly!X38:AA38)</f>
        <v>0</v>
      </c>
      <c r="L38" s="81">
        <f>SUM(SON_Quarterly!Y38:AB38)</f>
        <v>0</v>
      </c>
      <c r="M38" s="81">
        <f>SUM(SON_Quarterly!Z38:AC38)</f>
        <v>0</v>
      </c>
      <c r="N38" s="81">
        <f>SUM(SON_Quarterly!AA38:AD38)</f>
        <v>0</v>
      </c>
      <c r="O38" s="81">
        <f>SUM(SON_Quarterly!AB38:AE38)</f>
        <v>0</v>
      </c>
      <c r="P38" s="81">
        <f>SUM(SON_Quarterly!AC38:AF38)</f>
        <v>0</v>
      </c>
      <c r="Q38" s="81">
        <f>SUM(SON_Quarterly!AD38:AG38)</f>
        <v>0</v>
      </c>
    </row>
    <row r="39" spans="2:17" x14ac:dyDescent="0.45">
      <c r="B39" s="29" t="s">
        <v>27</v>
      </c>
      <c r="C39" s="28"/>
      <c r="D39" s="80">
        <v>132781</v>
      </c>
      <c r="E39" s="80">
        <v>137147</v>
      </c>
      <c r="F39" s="80">
        <f t="shared" ref="F39:G39" si="16">SUM(F40:F43)</f>
        <v>172535</v>
      </c>
      <c r="G39" s="80">
        <f t="shared" si="16"/>
        <v>114305</v>
      </c>
      <c r="H39" s="109">
        <f t="shared" ref="H39:Q39" si="17">SUM(H40:H43)</f>
        <v>24156</v>
      </c>
      <c r="I39" s="80">
        <f t="shared" si="17"/>
        <v>0</v>
      </c>
      <c r="J39" s="80">
        <f t="shared" si="17"/>
        <v>0</v>
      </c>
      <c r="K39" s="80">
        <f t="shared" si="17"/>
        <v>0</v>
      </c>
      <c r="L39" s="80">
        <f t="shared" si="17"/>
        <v>0</v>
      </c>
      <c r="M39" s="80">
        <f t="shared" si="17"/>
        <v>0</v>
      </c>
      <c r="N39" s="80">
        <f t="shared" si="17"/>
        <v>0</v>
      </c>
      <c r="O39" s="80">
        <f t="shared" si="17"/>
        <v>0</v>
      </c>
      <c r="P39" s="80">
        <f t="shared" si="17"/>
        <v>0</v>
      </c>
      <c r="Q39" s="80">
        <f t="shared" si="17"/>
        <v>0</v>
      </c>
    </row>
    <row r="40" spans="2:17" x14ac:dyDescent="0.45">
      <c r="B40" s="27" t="s">
        <v>3</v>
      </c>
      <c r="C40" s="28"/>
      <c r="D40" s="81">
        <f>D26+D27+D28</f>
        <v>39720</v>
      </c>
      <c r="E40" s="81">
        <f t="shared" ref="E40:H40" si="18">E26+E27+E28</f>
        <v>54178</v>
      </c>
      <c r="F40" s="81">
        <f t="shared" si="18"/>
        <v>82504</v>
      </c>
      <c r="G40" s="81">
        <f t="shared" si="18"/>
        <v>70928</v>
      </c>
      <c r="H40" s="110">
        <f t="shared" si="18"/>
        <v>2136</v>
      </c>
      <c r="I40" s="81">
        <f t="shared" ref="I40:J40" si="19">I26+I27+I28</f>
        <v>0</v>
      </c>
      <c r="J40" s="81">
        <f t="shared" si="19"/>
        <v>0</v>
      </c>
      <c r="K40" s="81">
        <f t="shared" ref="K40:Q40" si="20">K26+K27+K28</f>
        <v>0</v>
      </c>
      <c r="L40" s="81">
        <f t="shared" si="20"/>
        <v>0</v>
      </c>
      <c r="M40" s="81">
        <f t="shared" si="20"/>
        <v>0</v>
      </c>
      <c r="N40" s="81">
        <f t="shared" si="20"/>
        <v>0</v>
      </c>
      <c r="O40" s="81">
        <f t="shared" si="20"/>
        <v>0</v>
      </c>
      <c r="P40" s="81">
        <f t="shared" si="20"/>
        <v>0</v>
      </c>
      <c r="Q40" s="81">
        <f t="shared" si="20"/>
        <v>0</v>
      </c>
    </row>
    <row r="41" spans="2:17" x14ac:dyDescent="0.45">
      <c r="B41" s="27" t="s">
        <v>4</v>
      </c>
      <c r="C41" s="28"/>
      <c r="D41" s="81">
        <f>D29+D30+D31</f>
        <v>41194</v>
      </c>
      <c r="E41" s="81">
        <f t="shared" ref="E41:H41" si="21">E29+E30+E31</f>
        <v>33572</v>
      </c>
      <c r="F41" s="81">
        <f t="shared" si="21"/>
        <v>31216</v>
      </c>
      <c r="G41" s="81">
        <f t="shared" si="21"/>
        <v>28182</v>
      </c>
      <c r="H41" s="110">
        <f t="shared" si="21"/>
        <v>10797</v>
      </c>
      <c r="I41" s="81">
        <f t="shared" ref="I41:J41" si="22">I29+I30+I31</f>
        <v>0</v>
      </c>
      <c r="J41" s="81">
        <f t="shared" si="22"/>
        <v>0</v>
      </c>
      <c r="K41" s="81">
        <f t="shared" ref="K41:Q41" si="23">K29+K30+K31</f>
        <v>0</v>
      </c>
      <c r="L41" s="81">
        <f t="shared" si="23"/>
        <v>0</v>
      </c>
      <c r="M41" s="81">
        <f t="shared" si="23"/>
        <v>0</v>
      </c>
      <c r="N41" s="81">
        <f t="shared" si="23"/>
        <v>0</v>
      </c>
      <c r="O41" s="81">
        <f t="shared" si="23"/>
        <v>0</v>
      </c>
      <c r="P41" s="81">
        <f t="shared" si="23"/>
        <v>0</v>
      </c>
      <c r="Q41" s="81">
        <f t="shared" si="23"/>
        <v>0</v>
      </c>
    </row>
    <row r="42" spans="2:17" x14ac:dyDescent="0.45">
      <c r="B42" s="27" t="s">
        <v>1</v>
      </c>
      <c r="C42" s="28"/>
      <c r="D42" s="81">
        <f>D32+D33+D34</f>
        <v>25615</v>
      </c>
      <c r="E42" s="81">
        <f t="shared" ref="E42:H42" si="24">E32+E33+E34</f>
        <v>16598</v>
      </c>
      <c r="F42" s="81">
        <f t="shared" si="24"/>
        <v>25765</v>
      </c>
      <c r="G42" s="81">
        <f t="shared" si="24"/>
        <v>15195</v>
      </c>
      <c r="H42" s="110">
        <f t="shared" si="24"/>
        <v>11223</v>
      </c>
      <c r="I42" s="81">
        <f t="shared" ref="I42:J42" si="25">I32+I33+I34</f>
        <v>0</v>
      </c>
      <c r="J42" s="81">
        <f t="shared" si="25"/>
        <v>0</v>
      </c>
      <c r="K42" s="81">
        <f t="shared" ref="K42:Q42" si="26">K32+K33+K34</f>
        <v>0</v>
      </c>
      <c r="L42" s="81">
        <f t="shared" si="26"/>
        <v>0</v>
      </c>
      <c r="M42" s="81">
        <f t="shared" si="26"/>
        <v>0</v>
      </c>
      <c r="N42" s="81">
        <f t="shared" si="26"/>
        <v>0</v>
      </c>
      <c r="O42" s="81">
        <f t="shared" si="26"/>
        <v>0</v>
      </c>
      <c r="P42" s="81">
        <f t="shared" si="26"/>
        <v>0</v>
      </c>
      <c r="Q42" s="81">
        <f t="shared" si="26"/>
        <v>0</v>
      </c>
    </row>
    <row r="43" spans="2:17" x14ac:dyDescent="0.45">
      <c r="B43" s="27" t="s">
        <v>2</v>
      </c>
      <c r="C43" s="28"/>
      <c r="D43" s="81">
        <f>D35+D36+D37</f>
        <v>26252</v>
      </c>
      <c r="E43" s="81">
        <f t="shared" ref="E43:H43" si="27">E35+E36+E37</f>
        <v>32799</v>
      </c>
      <c r="F43" s="81">
        <f t="shared" si="27"/>
        <v>33050</v>
      </c>
      <c r="G43" s="81">
        <f t="shared" si="27"/>
        <v>0</v>
      </c>
      <c r="H43" s="110">
        <f t="shared" si="27"/>
        <v>0</v>
      </c>
      <c r="I43" s="81">
        <f t="shared" ref="I43:J43" si="28">I35+I36+I37</f>
        <v>0</v>
      </c>
      <c r="J43" s="81">
        <f t="shared" si="28"/>
        <v>0</v>
      </c>
      <c r="K43" s="81">
        <f t="shared" ref="K43:Q43" si="29">K35+K36+K37</f>
        <v>0</v>
      </c>
      <c r="L43" s="81">
        <f t="shared" si="29"/>
        <v>0</v>
      </c>
      <c r="M43" s="81">
        <f t="shared" si="29"/>
        <v>0</v>
      </c>
      <c r="N43" s="81">
        <f t="shared" si="29"/>
        <v>0</v>
      </c>
      <c r="O43" s="81">
        <f t="shared" si="29"/>
        <v>0</v>
      </c>
      <c r="P43" s="81">
        <f t="shared" si="29"/>
        <v>0</v>
      </c>
      <c r="Q43" s="81">
        <f t="shared" si="29"/>
        <v>0</v>
      </c>
    </row>
    <row r="44" spans="2:17" x14ac:dyDescent="0.45">
      <c r="B44" s="27"/>
      <c r="C44" s="28"/>
      <c r="D44" s="81"/>
      <c r="E44" s="81"/>
      <c r="F44" s="81"/>
      <c r="G44" s="81"/>
      <c r="H44" s="110"/>
      <c r="I44" s="81"/>
      <c r="J44" s="81"/>
      <c r="K44" s="81"/>
      <c r="L44" s="81"/>
      <c r="M44" s="81"/>
      <c r="N44" s="81"/>
      <c r="O44" s="81"/>
      <c r="P44" s="81"/>
      <c r="Q44" s="81"/>
    </row>
    <row r="45" spans="2:17" s="7" customFormat="1" x14ac:dyDescent="0.45">
      <c r="B45" s="26" t="s">
        <v>85</v>
      </c>
      <c r="C45" s="18"/>
      <c r="D45" s="80">
        <f>SUM(D46:D48)</f>
        <v>132781</v>
      </c>
      <c r="E45" s="80">
        <f>SUM(E46:E48)</f>
        <v>137147</v>
      </c>
      <c r="F45" s="80">
        <f>SUM(F46:F48)</f>
        <v>172535</v>
      </c>
      <c r="G45" s="80">
        <f>SUM(G46:G48)</f>
        <v>114305</v>
      </c>
      <c r="H45" s="109">
        <f t="shared" ref="H45" si="30">SUM(H46:H48)</f>
        <v>24156</v>
      </c>
      <c r="I45" s="80">
        <f t="shared" ref="I45:J45" si="31">SUM(I46:I48)</f>
        <v>0</v>
      </c>
      <c r="J45" s="80">
        <f t="shared" si="31"/>
        <v>0</v>
      </c>
      <c r="K45" s="80">
        <f t="shared" ref="K45:Q45" si="32">SUM(K46:K48)</f>
        <v>0</v>
      </c>
      <c r="L45" s="80">
        <f t="shared" si="32"/>
        <v>0</v>
      </c>
      <c r="M45" s="80">
        <f t="shared" si="32"/>
        <v>0</v>
      </c>
      <c r="N45" s="80">
        <f t="shared" si="32"/>
        <v>0</v>
      </c>
      <c r="O45" s="80">
        <f t="shared" si="32"/>
        <v>0</v>
      </c>
      <c r="P45" s="80">
        <f t="shared" si="32"/>
        <v>0</v>
      </c>
      <c r="Q45" s="80">
        <f t="shared" si="32"/>
        <v>0</v>
      </c>
    </row>
    <row r="46" spans="2:17" x14ac:dyDescent="0.45">
      <c r="B46" s="32" t="s">
        <v>79</v>
      </c>
      <c r="C46" s="28"/>
      <c r="D46" s="75">
        <v>4026</v>
      </c>
      <c r="E46" s="75">
        <v>4158</v>
      </c>
      <c r="F46" s="81">
        <f>SUM(SON_Quarterly!M46:P46)</f>
        <v>5231</v>
      </c>
      <c r="G46" s="75">
        <f>SUM(SON_Quarterly!Q46:T46)</f>
        <v>4486</v>
      </c>
      <c r="H46" s="110">
        <f>SUM(SON_Quarterly!U46:X46)</f>
        <v>428</v>
      </c>
      <c r="I46" s="81">
        <f>SUM(SON_Quarterly!Y46:AB46)</f>
        <v>0</v>
      </c>
      <c r="J46" s="81">
        <f>SUM(SON_Quarterly!AC46:AF46)</f>
        <v>0</v>
      </c>
      <c r="K46" s="81">
        <f>SUM(SON_Quarterly!AG46:AJ46)</f>
        <v>0</v>
      </c>
      <c r="L46" s="81">
        <f>SUM(SON_Quarterly!AK46:AN46)</f>
        <v>0</v>
      </c>
      <c r="M46" s="81">
        <f>SUM(SON_Quarterly!AO46:AR46)</f>
        <v>0</v>
      </c>
      <c r="N46" s="81">
        <f>SUM(SON_Quarterly!AS46:AV46)</f>
        <v>0</v>
      </c>
      <c r="O46" s="81">
        <f>SUM(SON_Quarterly!AW46:AZ46)</f>
        <v>0</v>
      </c>
      <c r="P46" s="81">
        <f>SUM(SON_Quarterly!BA46:BD46)</f>
        <v>0</v>
      </c>
      <c r="Q46" s="81">
        <f>SUM(SON_Quarterly!BE46:BH46)</f>
        <v>0</v>
      </c>
    </row>
    <row r="47" spans="2:17" x14ac:dyDescent="0.45">
      <c r="B47" s="32" t="s">
        <v>80</v>
      </c>
      <c r="C47" s="28"/>
      <c r="D47" s="75">
        <v>9831</v>
      </c>
      <c r="E47" s="75">
        <v>10155</v>
      </c>
      <c r="F47" s="81">
        <f>SUM(SON_Quarterly!M47:P47)</f>
        <v>12775</v>
      </c>
      <c r="G47" s="75">
        <f>SUM(SON_Quarterly!Q47:T47)</f>
        <v>7645</v>
      </c>
      <c r="H47" s="110">
        <f>SUM(SON_Quarterly!U47:X47)</f>
        <v>626</v>
      </c>
      <c r="I47" s="81">
        <f>SUM(SON_Quarterly!Y47:AB47)</f>
        <v>0</v>
      </c>
      <c r="J47" s="81">
        <f>SUM(SON_Quarterly!AC47:AF47)</f>
        <v>0</v>
      </c>
      <c r="K47" s="81">
        <f>SUM(SON_Quarterly!AG47:AJ47)</f>
        <v>0</v>
      </c>
      <c r="L47" s="81">
        <f>SUM(SON_Quarterly!AK47:AN47)</f>
        <v>0</v>
      </c>
      <c r="M47" s="81">
        <f>SUM(SON_Quarterly!AO47:AR47)</f>
        <v>0</v>
      </c>
      <c r="N47" s="81">
        <f>SUM(SON_Quarterly!AS47:AV47)</f>
        <v>0</v>
      </c>
      <c r="O47" s="81">
        <f>SUM(SON_Quarterly!AW47:AZ47)</f>
        <v>0</v>
      </c>
      <c r="P47" s="81">
        <f>SUM(SON_Quarterly!BA47:BD47)</f>
        <v>0</v>
      </c>
      <c r="Q47" s="81">
        <f>SUM(SON_Quarterly!BE47:BH47)</f>
        <v>0</v>
      </c>
    </row>
    <row r="48" spans="2:17" x14ac:dyDescent="0.45">
      <c r="B48" s="32" t="s">
        <v>28</v>
      </c>
      <c r="C48" s="28"/>
      <c r="D48" s="75">
        <v>118924</v>
      </c>
      <c r="E48" s="75">
        <v>122834</v>
      </c>
      <c r="F48" s="81">
        <f>SUM(SON_Quarterly!M48:P48)</f>
        <v>154529</v>
      </c>
      <c r="G48" s="75">
        <f>SUM(SON_Quarterly!Q48:T48)</f>
        <v>102174</v>
      </c>
      <c r="H48" s="110">
        <f>SUM(SON_Quarterly!U48:X48)</f>
        <v>23102</v>
      </c>
      <c r="I48" s="81">
        <f>SUM(SON_Quarterly!Y48:AB48)</f>
        <v>0</v>
      </c>
      <c r="J48" s="81">
        <f>SUM(SON_Quarterly!AC48:AF48)</f>
        <v>0</v>
      </c>
      <c r="K48" s="81">
        <f>SUM(SON_Quarterly!AG48:AJ48)</f>
        <v>0</v>
      </c>
      <c r="L48" s="81">
        <f>SUM(SON_Quarterly!AK48:AN48)</f>
        <v>0</v>
      </c>
      <c r="M48" s="81">
        <f>SUM(SON_Quarterly!AO48:AR48)</f>
        <v>0</v>
      </c>
      <c r="N48" s="81">
        <f>SUM(SON_Quarterly!AS48:AV48)</f>
        <v>0</v>
      </c>
      <c r="O48" s="81">
        <f>SUM(SON_Quarterly!AW48:AZ48)</f>
        <v>0</v>
      </c>
      <c r="P48" s="81">
        <f>SUM(SON_Quarterly!BA48:BD48)</f>
        <v>0</v>
      </c>
      <c r="Q48" s="81">
        <f>SUM(SON_Quarterly!BE48:BH48)</f>
        <v>0</v>
      </c>
    </row>
    <row r="49" spans="2:17" x14ac:dyDescent="0.45">
      <c r="B49" s="27"/>
      <c r="C49" s="28"/>
      <c r="D49" s="81"/>
      <c r="E49" s="81"/>
      <c r="F49" s="81"/>
      <c r="G49" s="81"/>
      <c r="H49" s="110"/>
      <c r="I49" s="81"/>
      <c r="J49" s="81"/>
      <c r="K49" s="81"/>
      <c r="L49" s="81"/>
      <c r="M49" s="81"/>
      <c r="N49" s="81"/>
      <c r="O49" s="81"/>
      <c r="P49" s="81"/>
      <c r="Q49" s="81"/>
    </row>
    <row r="50" spans="2:17" s="7" customFormat="1" x14ac:dyDescent="0.45">
      <c r="B50" s="26" t="s">
        <v>91</v>
      </c>
      <c r="C50" s="18"/>
      <c r="D50" s="80">
        <f t="shared" ref="D50:Q50" si="33">SUM(D51:D57)</f>
        <v>132781</v>
      </c>
      <c r="E50" s="80">
        <f t="shared" si="33"/>
        <v>137147</v>
      </c>
      <c r="F50" s="80">
        <f t="shared" si="33"/>
        <v>172535</v>
      </c>
      <c r="G50" s="80">
        <f t="shared" si="33"/>
        <v>114305</v>
      </c>
      <c r="H50" s="109">
        <f t="shared" si="33"/>
        <v>24156</v>
      </c>
      <c r="I50" s="80">
        <f t="shared" si="33"/>
        <v>0</v>
      </c>
      <c r="J50" s="80">
        <f t="shared" si="33"/>
        <v>0</v>
      </c>
      <c r="K50" s="80">
        <f t="shared" si="33"/>
        <v>0</v>
      </c>
      <c r="L50" s="80">
        <f t="shared" si="33"/>
        <v>0</v>
      </c>
      <c r="M50" s="80">
        <f t="shared" si="33"/>
        <v>0</v>
      </c>
      <c r="N50" s="80">
        <f t="shared" si="33"/>
        <v>0</v>
      </c>
      <c r="O50" s="80">
        <f t="shared" si="33"/>
        <v>0</v>
      </c>
      <c r="P50" s="80">
        <f t="shared" si="33"/>
        <v>0</v>
      </c>
      <c r="Q50" s="80">
        <f t="shared" si="33"/>
        <v>0</v>
      </c>
    </row>
    <row r="51" spans="2:17" x14ac:dyDescent="0.45">
      <c r="B51" s="31" t="s">
        <v>79</v>
      </c>
      <c r="C51" s="28"/>
      <c r="D51" s="81">
        <v>4026</v>
      </c>
      <c r="E51" s="81">
        <v>4158</v>
      </c>
      <c r="F51" s="81">
        <f>SUM(SON_Quarterly!M51:P51)</f>
        <v>5231</v>
      </c>
      <c r="G51" s="75">
        <f>SUM(SON_Quarterly!Q51:T51)</f>
        <v>4486</v>
      </c>
      <c r="H51" s="110">
        <f>SUM(SON_Quarterly!U51:X51)</f>
        <v>428</v>
      </c>
      <c r="I51" s="81">
        <f>SUM(SON_Quarterly!Y51:AB51)</f>
        <v>0</v>
      </c>
      <c r="J51" s="81">
        <f>SUM(SON_Quarterly!AC51:AF51)</f>
        <v>0</v>
      </c>
      <c r="K51" s="81">
        <f>SUM(SON_Quarterly!AG51:AJ51)</f>
        <v>0</v>
      </c>
      <c r="L51" s="81">
        <f>SUM(SON_Quarterly!AK51:AN51)</f>
        <v>0</v>
      </c>
      <c r="M51" s="81">
        <f>SUM(SON_Quarterly!AO51:AR51)</f>
        <v>0</v>
      </c>
      <c r="N51" s="81">
        <f>SUM(SON_Quarterly!AS51:AV51)</f>
        <v>0</v>
      </c>
      <c r="O51" s="81">
        <f>SUM(SON_Quarterly!AW51:AZ51)</f>
        <v>0</v>
      </c>
      <c r="P51" s="81">
        <f>SUM(SON_Quarterly!BA51:BD51)</f>
        <v>0</v>
      </c>
      <c r="Q51" s="81">
        <f>SUM(SON_Quarterly!BE51:BH51)</f>
        <v>0</v>
      </c>
    </row>
    <row r="52" spans="2:17" x14ac:dyDescent="0.45">
      <c r="B52" s="31" t="s">
        <v>86</v>
      </c>
      <c r="C52" s="28"/>
      <c r="D52" s="81">
        <v>2822</v>
      </c>
      <c r="E52" s="81">
        <v>2915</v>
      </c>
      <c r="F52" s="81">
        <f>SUM(SON_Quarterly!M52:P52)</f>
        <v>3667</v>
      </c>
      <c r="G52" s="75">
        <f>SUM(SON_Quarterly!Q52:T52)</f>
        <v>2196</v>
      </c>
      <c r="H52" s="110">
        <f>SUM(SON_Quarterly!U52:X52)</f>
        <v>114</v>
      </c>
      <c r="I52" s="81">
        <f>SUM(SON_Quarterly!Y52:AB52)</f>
        <v>0</v>
      </c>
      <c r="J52" s="81">
        <f>SUM(SON_Quarterly!AC52:AF52)</f>
        <v>0</v>
      </c>
      <c r="K52" s="81">
        <f>SUM(SON_Quarterly!AG52:AJ52)</f>
        <v>0</v>
      </c>
      <c r="L52" s="81">
        <f>SUM(SON_Quarterly!AK52:AN52)</f>
        <v>0</v>
      </c>
      <c r="M52" s="81">
        <f>SUM(SON_Quarterly!AO52:AR52)</f>
        <v>0</v>
      </c>
      <c r="N52" s="81">
        <f>SUM(SON_Quarterly!AS52:AV52)</f>
        <v>0</v>
      </c>
      <c r="O52" s="81">
        <f>SUM(SON_Quarterly!AW52:AZ52)</f>
        <v>0</v>
      </c>
      <c r="P52" s="81">
        <f>SUM(SON_Quarterly!BA52:BD52)</f>
        <v>0</v>
      </c>
      <c r="Q52" s="81">
        <f>SUM(SON_Quarterly!BE52:BH52)</f>
        <v>0</v>
      </c>
    </row>
    <row r="53" spans="2:17" x14ac:dyDescent="0.45">
      <c r="B53" s="31" t="s">
        <v>87</v>
      </c>
      <c r="C53" s="28"/>
      <c r="D53" s="81">
        <v>2588</v>
      </c>
      <c r="E53" s="81">
        <v>2673</v>
      </c>
      <c r="F53" s="81">
        <f>SUM(SON_Quarterly!M53:P53)</f>
        <v>3363</v>
      </c>
      <c r="G53" s="75">
        <f>SUM(SON_Quarterly!Q53:T53)</f>
        <v>1648</v>
      </c>
      <c r="H53" s="110">
        <f>SUM(SON_Quarterly!U53:X53)</f>
        <v>110</v>
      </c>
      <c r="I53" s="81">
        <f>SUM(SON_Quarterly!Y53:AB53)</f>
        <v>0</v>
      </c>
      <c r="J53" s="81">
        <f>SUM(SON_Quarterly!AC53:AF53)</f>
        <v>0</v>
      </c>
      <c r="K53" s="81">
        <f>SUM(SON_Quarterly!AG53:AJ53)</f>
        <v>0</v>
      </c>
      <c r="L53" s="81">
        <f>SUM(SON_Quarterly!AK53:AN53)</f>
        <v>0</v>
      </c>
      <c r="M53" s="81">
        <f>SUM(SON_Quarterly!AO53:AR53)</f>
        <v>0</v>
      </c>
      <c r="N53" s="81">
        <f>SUM(SON_Quarterly!AS53:AV53)</f>
        <v>0</v>
      </c>
      <c r="O53" s="81">
        <f>SUM(SON_Quarterly!AW53:AZ53)</f>
        <v>0</v>
      </c>
      <c r="P53" s="81">
        <f>SUM(SON_Quarterly!BA53:BD53)</f>
        <v>0</v>
      </c>
      <c r="Q53" s="81">
        <f>SUM(SON_Quarterly!BE53:BH53)</f>
        <v>0</v>
      </c>
    </row>
    <row r="54" spans="2:17" x14ac:dyDescent="0.45">
      <c r="B54" s="31" t="s">
        <v>88</v>
      </c>
      <c r="C54" s="28"/>
      <c r="D54" s="81">
        <v>3854</v>
      </c>
      <c r="E54" s="81">
        <v>3981</v>
      </c>
      <c r="F54" s="81">
        <f>SUM(SON_Quarterly!M54:P54)</f>
        <v>5008</v>
      </c>
      <c r="G54" s="75">
        <f>SUM(SON_Quarterly!Q54:T54)</f>
        <v>3111</v>
      </c>
      <c r="H54" s="110">
        <f>SUM(SON_Quarterly!U54:X54)</f>
        <v>299</v>
      </c>
      <c r="I54" s="81">
        <f>SUM(SON_Quarterly!Y54:AB54)</f>
        <v>0</v>
      </c>
      <c r="J54" s="81">
        <f>SUM(SON_Quarterly!AC54:AF54)</f>
        <v>0</v>
      </c>
      <c r="K54" s="81">
        <f>SUM(SON_Quarterly!AG54:AJ54)</f>
        <v>0</v>
      </c>
      <c r="L54" s="81">
        <f>SUM(SON_Quarterly!AK54:AN54)</f>
        <v>0</v>
      </c>
      <c r="M54" s="81">
        <f>SUM(SON_Quarterly!AO54:AR54)</f>
        <v>0</v>
      </c>
      <c r="N54" s="81">
        <f>SUM(SON_Quarterly!AS54:AV54)</f>
        <v>0</v>
      </c>
      <c r="O54" s="81">
        <f>SUM(SON_Quarterly!AW54:AZ54)</f>
        <v>0</v>
      </c>
      <c r="P54" s="81">
        <f>SUM(SON_Quarterly!BA54:BD54)</f>
        <v>0</v>
      </c>
      <c r="Q54" s="81">
        <f>SUM(SON_Quarterly!BE54:BH54)</f>
        <v>0</v>
      </c>
    </row>
    <row r="55" spans="2:17" x14ac:dyDescent="0.45">
      <c r="B55" s="31" t="s">
        <v>89</v>
      </c>
      <c r="C55" s="28"/>
      <c r="D55" s="81">
        <v>322</v>
      </c>
      <c r="E55" s="81">
        <v>333</v>
      </c>
      <c r="F55" s="81">
        <f>SUM(SON_Quarterly!M55:P55)</f>
        <v>419</v>
      </c>
      <c r="G55" s="75">
        <f>SUM(SON_Quarterly!Q55:T55)</f>
        <v>527</v>
      </c>
      <c r="H55" s="110">
        <f>SUM(SON_Quarterly!U55:X55)</f>
        <v>99</v>
      </c>
      <c r="I55" s="81">
        <f>SUM(SON_Quarterly!Y55:AB55)</f>
        <v>0</v>
      </c>
      <c r="J55" s="81">
        <f>SUM(SON_Quarterly!AC55:AF55)</f>
        <v>0</v>
      </c>
      <c r="K55" s="81">
        <f>SUM(SON_Quarterly!AG55:AJ55)</f>
        <v>0</v>
      </c>
      <c r="L55" s="81">
        <f>SUM(SON_Quarterly!AK55:AN55)</f>
        <v>0</v>
      </c>
      <c r="M55" s="81">
        <f>SUM(SON_Quarterly!AO55:AR55)</f>
        <v>0</v>
      </c>
      <c r="N55" s="81">
        <f>SUM(SON_Quarterly!AS55:AV55)</f>
        <v>0</v>
      </c>
      <c r="O55" s="81">
        <f>SUM(SON_Quarterly!AW55:AZ55)</f>
        <v>0</v>
      </c>
      <c r="P55" s="81">
        <f>SUM(SON_Quarterly!BA55:BD55)</f>
        <v>0</v>
      </c>
      <c r="Q55" s="81">
        <f>SUM(SON_Quarterly!BE55:BH55)</f>
        <v>0</v>
      </c>
    </row>
    <row r="56" spans="2:17" x14ac:dyDescent="0.45">
      <c r="B56" s="31" t="s">
        <v>90</v>
      </c>
      <c r="C56" s="28"/>
      <c r="D56" s="81">
        <v>245</v>
      </c>
      <c r="E56" s="81">
        <v>253</v>
      </c>
      <c r="F56" s="81">
        <f>SUM(SON_Quarterly!M56:P56)</f>
        <v>318</v>
      </c>
      <c r="G56" s="75">
        <f>SUM(SON_Quarterly!Q56:T56)</f>
        <v>163</v>
      </c>
      <c r="H56" s="110">
        <f>SUM(SON_Quarterly!U56:X56)</f>
        <v>4</v>
      </c>
      <c r="I56" s="81">
        <f>SUM(SON_Quarterly!Y56:AB56)</f>
        <v>0</v>
      </c>
      <c r="J56" s="81">
        <f>SUM(SON_Quarterly!AC56:AF56)</f>
        <v>0</v>
      </c>
      <c r="K56" s="81">
        <f>SUM(SON_Quarterly!AG56:AJ56)</f>
        <v>0</v>
      </c>
      <c r="L56" s="81">
        <f>SUM(SON_Quarterly!AK56:AN56)</f>
        <v>0</v>
      </c>
      <c r="M56" s="81">
        <f>SUM(SON_Quarterly!AO56:AR56)</f>
        <v>0</v>
      </c>
      <c r="N56" s="81">
        <f>SUM(SON_Quarterly!AS56:AV56)</f>
        <v>0</v>
      </c>
      <c r="O56" s="81">
        <f>SUM(SON_Quarterly!AW56:AZ56)</f>
        <v>0</v>
      </c>
      <c r="P56" s="81">
        <f>SUM(SON_Quarterly!BA56:BD56)</f>
        <v>0</v>
      </c>
      <c r="Q56" s="81">
        <f>SUM(SON_Quarterly!BE56:BH56)</f>
        <v>0</v>
      </c>
    </row>
    <row r="57" spans="2:17" x14ac:dyDescent="0.45">
      <c r="B57" s="31" t="s">
        <v>28</v>
      </c>
      <c r="C57" s="28"/>
      <c r="D57" s="81">
        <v>118924</v>
      </c>
      <c r="E57" s="81">
        <v>122834</v>
      </c>
      <c r="F57" s="81">
        <f>SUM(SON_Quarterly!M57:P57)</f>
        <v>154529</v>
      </c>
      <c r="G57" s="75">
        <f>SUM(SON_Quarterly!Q57:T57)</f>
        <v>102174</v>
      </c>
      <c r="H57" s="110">
        <f>SUM(SON_Quarterly!U57:X57)</f>
        <v>23102</v>
      </c>
      <c r="I57" s="81">
        <f>SUM(SON_Quarterly!Y57:AB57)</f>
        <v>0</v>
      </c>
      <c r="J57" s="81">
        <f>SUM(SON_Quarterly!AC57:AF57)</f>
        <v>0</v>
      </c>
      <c r="K57" s="81">
        <f>SUM(SON_Quarterly!AG57:AJ57)</f>
        <v>0</v>
      </c>
      <c r="L57" s="81">
        <f>SUM(SON_Quarterly!AK57:AN57)</f>
        <v>0</v>
      </c>
      <c r="M57" s="81">
        <f>SUM(SON_Quarterly!AO57:AR57)</f>
        <v>0</v>
      </c>
      <c r="N57" s="81">
        <f>SUM(SON_Quarterly!AS57:AV57)</f>
        <v>0</v>
      </c>
      <c r="O57" s="81">
        <f>SUM(SON_Quarterly!AW57:AZ57)</f>
        <v>0</v>
      </c>
      <c r="P57" s="81">
        <f>SUM(SON_Quarterly!BA57:BD57)</f>
        <v>0</v>
      </c>
      <c r="Q57" s="81">
        <f>SUM(SON_Quarterly!BE57:BH57)</f>
        <v>0</v>
      </c>
    </row>
    <row r="58" spans="2:17" x14ac:dyDescent="0.45">
      <c r="B58" s="27"/>
      <c r="C58" s="28"/>
      <c r="D58" s="81"/>
      <c r="E58" s="81"/>
      <c r="F58" s="81"/>
      <c r="G58" s="75"/>
      <c r="H58" s="110"/>
      <c r="I58" s="81"/>
      <c r="J58" s="81"/>
      <c r="K58" s="81"/>
      <c r="L58" s="81"/>
      <c r="M58" s="81"/>
      <c r="N58" s="81"/>
      <c r="O58" s="81"/>
      <c r="P58" s="81"/>
      <c r="Q58" s="81"/>
    </row>
    <row r="59" spans="2:17" s="7" customFormat="1" x14ac:dyDescent="0.45">
      <c r="B59" s="26" t="s">
        <v>98</v>
      </c>
      <c r="C59" s="18"/>
      <c r="D59" s="80">
        <f t="shared" ref="D59:Q59" si="34">SUM(D60:D67)</f>
        <v>132781</v>
      </c>
      <c r="E59" s="80">
        <f t="shared" si="34"/>
        <v>137147</v>
      </c>
      <c r="F59" s="80">
        <f t="shared" si="34"/>
        <v>172535</v>
      </c>
      <c r="G59" s="80">
        <f t="shared" si="34"/>
        <v>114305</v>
      </c>
      <c r="H59" s="109">
        <f t="shared" si="34"/>
        <v>24156</v>
      </c>
      <c r="I59" s="80">
        <f t="shared" si="34"/>
        <v>0</v>
      </c>
      <c r="J59" s="80">
        <f t="shared" si="34"/>
        <v>0</v>
      </c>
      <c r="K59" s="80">
        <f t="shared" si="34"/>
        <v>0</v>
      </c>
      <c r="L59" s="80">
        <f t="shared" si="34"/>
        <v>0</v>
      </c>
      <c r="M59" s="80">
        <f t="shared" si="34"/>
        <v>0</v>
      </c>
      <c r="N59" s="80">
        <f t="shared" si="34"/>
        <v>0</v>
      </c>
      <c r="O59" s="80">
        <f t="shared" si="34"/>
        <v>0</v>
      </c>
      <c r="P59" s="80">
        <f t="shared" si="34"/>
        <v>0</v>
      </c>
      <c r="Q59" s="80">
        <f t="shared" si="34"/>
        <v>0</v>
      </c>
    </row>
    <row r="60" spans="2:17" x14ac:dyDescent="0.45">
      <c r="B60" s="31" t="s">
        <v>92</v>
      </c>
      <c r="C60" s="28"/>
      <c r="D60" s="81">
        <v>31414</v>
      </c>
      <c r="E60" s="94">
        <v>32447</v>
      </c>
      <c r="F60" s="81">
        <f>SUM(SON_Quarterly!M60:P60)</f>
        <v>40819</v>
      </c>
      <c r="G60" s="75">
        <f>SUM(SON_Quarterly!Q60:T60)</f>
        <v>26737</v>
      </c>
      <c r="H60" s="110">
        <f>SUM(SON_Quarterly!U60:X60)</f>
        <v>15411</v>
      </c>
      <c r="I60" s="81">
        <f>SUM(SON_Quarterly!Y60:AB60)</f>
        <v>0</v>
      </c>
      <c r="J60" s="81">
        <f>SUM(SON_Quarterly!AC60:AF60)</f>
        <v>0</v>
      </c>
      <c r="K60" s="81">
        <f>SUM(SON_Quarterly!AG60:AJ60)</f>
        <v>0</v>
      </c>
      <c r="L60" s="81">
        <f>SUM(SON_Quarterly!AK60:AN60)</f>
        <v>0</v>
      </c>
      <c r="M60" s="81">
        <f>SUM(SON_Quarterly!AO60:AR60)</f>
        <v>0</v>
      </c>
      <c r="N60" s="81">
        <f>SUM(SON_Quarterly!AS60:AV60)</f>
        <v>0</v>
      </c>
      <c r="O60" s="81">
        <f>SUM(SON_Quarterly!AW60:AZ60)</f>
        <v>0</v>
      </c>
      <c r="P60" s="81">
        <f>SUM(SON_Quarterly!BA60:BD60)</f>
        <v>0</v>
      </c>
      <c r="Q60" s="81">
        <f>SUM(SON_Quarterly!BE60:BH60)</f>
        <v>0</v>
      </c>
    </row>
    <row r="61" spans="2:17" x14ac:dyDescent="0.45">
      <c r="B61" s="31" t="s">
        <v>93</v>
      </c>
      <c r="C61" s="28"/>
      <c r="D61" s="81">
        <v>14118</v>
      </c>
      <c r="E61" s="94">
        <v>14582</v>
      </c>
      <c r="F61" s="81">
        <f>SUM(SON_Quarterly!M61:P61)</f>
        <v>18345</v>
      </c>
      <c r="G61" s="75">
        <f>SUM(SON_Quarterly!Q61:T61)</f>
        <v>10247</v>
      </c>
      <c r="H61" s="110">
        <f>SUM(SON_Quarterly!U61:X61)</f>
        <v>5324</v>
      </c>
      <c r="I61" s="81">
        <f>SUM(SON_Quarterly!Y61:AB61)</f>
        <v>0</v>
      </c>
      <c r="J61" s="81">
        <f>SUM(SON_Quarterly!AC61:AF61)</f>
        <v>0</v>
      </c>
      <c r="K61" s="81">
        <f>SUM(SON_Quarterly!AG61:AJ61)</f>
        <v>0</v>
      </c>
      <c r="L61" s="81">
        <f>SUM(SON_Quarterly!AK61:AN61)</f>
        <v>0</v>
      </c>
      <c r="M61" s="81">
        <f>SUM(SON_Quarterly!AO61:AR61)</f>
        <v>0</v>
      </c>
      <c r="N61" s="81">
        <f>SUM(SON_Quarterly!AS61:AV61)</f>
        <v>0</v>
      </c>
      <c r="O61" s="81">
        <f>SUM(SON_Quarterly!AW61:AZ61)</f>
        <v>0</v>
      </c>
      <c r="P61" s="81">
        <f>SUM(SON_Quarterly!BA61:BD61)</f>
        <v>0</v>
      </c>
      <c r="Q61" s="81">
        <f>SUM(SON_Quarterly!BE61:BH61)</f>
        <v>0</v>
      </c>
    </row>
    <row r="62" spans="2:17" x14ac:dyDescent="0.45">
      <c r="B62" s="31" t="s">
        <v>94</v>
      </c>
      <c r="C62" s="28"/>
      <c r="D62" s="81">
        <v>76254</v>
      </c>
      <c r="E62" s="94">
        <v>78761</v>
      </c>
      <c r="F62" s="81">
        <f>SUM(SON_Quarterly!M62:P62)</f>
        <v>99084</v>
      </c>
      <c r="G62" s="75">
        <f>SUM(SON_Quarterly!Q62:T62)</f>
        <v>67133</v>
      </c>
      <c r="H62" s="110">
        <f>SUM(SON_Quarterly!U62:X62)</f>
        <v>1897</v>
      </c>
      <c r="I62" s="81">
        <f>SUM(SON_Quarterly!Y62:AB62)</f>
        <v>0</v>
      </c>
      <c r="J62" s="81">
        <f>SUM(SON_Quarterly!AC62:AF62)</f>
        <v>0</v>
      </c>
      <c r="K62" s="81">
        <f>SUM(SON_Quarterly!AG62:AJ62)</f>
        <v>0</v>
      </c>
      <c r="L62" s="81">
        <f>SUM(SON_Quarterly!AK62:AN62)</f>
        <v>0</v>
      </c>
      <c r="M62" s="81">
        <f>SUM(SON_Quarterly!AO62:AR62)</f>
        <v>0</v>
      </c>
      <c r="N62" s="81">
        <f>SUM(SON_Quarterly!AS62:AV62)</f>
        <v>0</v>
      </c>
      <c r="O62" s="81">
        <f>SUM(SON_Quarterly!AW62:AZ62)</f>
        <v>0</v>
      </c>
      <c r="P62" s="81">
        <f>SUM(SON_Quarterly!BA62:BD62)</f>
        <v>0</v>
      </c>
      <c r="Q62" s="81">
        <f>SUM(SON_Quarterly!BE62:BH62)</f>
        <v>0</v>
      </c>
    </row>
    <row r="63" spans="2:17" x14ac:dyDescent="0.45">
      <c r="B63" s="31" t="s">
        <v>95</v>
      </c>
      <c r="C63" s="28"/>
      <c r="D63" s="81">
        <v>5368</v>
      </c>
      <c r="E63" s="94">
        <v>5544</v>
      </c>
      <c r="F63" s="81">
        <f>SUM(SON_Quarterly!M63:P63)</f>
        <v>6975</v>
      </c>
      <c r="G63" s="75">
        <f>SUM(SON_Quarterly!Q63:T63)</f>
        <v>5218</v>
      </c>
      <c r="H63" s="110">
        <f>SUM(SON_Quarterly!U63:X63)</f>
        <v>583</v>
      </c>
      <c r="I63" s="81">
        <f>SUM(SON_Quarterly!Y63:AB63)</f>
        <v>0</v>
      </c>
      <c r="J63" s="81">
        <f>SUM(SON_Quarterly!AC63:AF63)</f>
        <v>0</v>
      </c>
      <c r="K63" s="81">
        <f>SUM(SON_Quarterly!AG63:AJ63)</f>
        <v>0</v>
      </c>
      <c r="L63" s="81">
        <f>SUM(SON_Quarterly!AK63:AN63)</f>
        <v>0</v>
      </c>
      <c r="M63" s="81">
        <f>SUM(SON_Quarterly!AO63:AR63)</f>
        <v>0</v>
      </c>
      <c r="N63" s="81">
        <f>SUM(SON_Quarterly!AS63:AV63)</f>
        <v>0</v>
      </c>
      <c r="O63" s="81">
        <f>SUM(SON_Quarterly!AW63:AZ63)</f>
        <v>0</v>
      </c>
      <c r="P63" s="81">
        <f>SUM(SON_Quarterly!BA63:BD63)</f>
        <v>0</v>
      </c>
      <c r="Q63" s="81">
        <f>SUM(SON_Quarterly!BE63:BH63)</f>
        <v>0</v>
      </c>
    </row>
    <row r="64" spans="2:17" x14ac:dyDescent="0.45">
      <c r="B64" s="31" t="s">
        <v>96</v>
      </c>
      <c r="C64" s="28"/>
      <c r="D64" s="81">
        <v>5318</v>
      </c>
      <c r="E64" s="94">
        <v>5493</v>
      </c>
      <c r="F64" s="81">
        <f>SUM(SON_Quarterly!M64:P64)</f>
        <v>6910</v>
      </c>
      <c r="G64" s="75">
        <f>SUM(SON_Quarterly!Q64:T64)</f>
        <v>4328</v>
      </c>
      <c r="H64" s="110">
        <f>SUM(SON_Quarterly!U64:X64)</f>
        <v>930</v>
      </c>
      <c r="I64" s="81">
        <f>SUM(SON_Quarterly!Y64:AB64)</f>
        <v>0</v>
      </c>
      <c r="J64" s="81">
        <f>SUM(SON_Quarterly!AC64:AF64)</f>
        <v>0</v>
      </c>
      <c r="K64" s="81">
        <f>SUM(SON_Quarterly!AG64:AJ64)</f>
        <v>0</v>
      </c>
      <c r="L64" s="81">
        <f>SUM(SON_Quarterly!AK64:AN64)</f>
        <v>0</v>
      </c>
      <c r="M64" s="81">
        <f>SUM(SON_Quarterly!AO64:AR64)</f>
        <v>0</v>
      </c>
      <c r="N64" s="81">
        <f>SUM(SON_Quarterly!AS64:AV64)</f>
        <v>0</v>
      </c>
      <c r="O64" s="81">
        <f>SUM(SON_Quarterly!AW64:AZ64)</f>
        <v>0</v>
      </c>
      <c r="P64" s="81">
        <f>SUM(SON_Quarterly!BA64:BD64)</f>
        <v>0</v>
      </c>
      <c r="Q64" s="81">
        <f>SUM(SON_Quarterly!BE64:BH64)</f>
        <v>0</v>
      </c>
    </row>
    <row r="65" spans="2:17" x14ac:dyDescent="0.45">
      <c r="B65" s="31" t="s">
        <v>306</v>
      </c>
      <c r="C65" s="28"/>
      <c r="D65" s="81">
        <v>0</v>
      </c>
      <c r="E65" s="94">
        <v>0</v>
      </c>
      <c r="F65" s="81">
        <f>SUM(SON_Quarterly!M65:P65)</f>
        <v>0</v>
      </c>
      <c r="G65" s="75">
        <f>SUM(SON_Quarterly!Q65:T65)</f>
        <v>75</v>
      </c>
      <c r="H65" s="110">
        <f>SUM(SON_Quarterly!U65:X65)</f>
        <v>0</v>
      </c>
      <c r="I65" s="81">
        <f>SUM(SON_Quarterly!Y65:AB65)</f>
        <v>0</v>
      </c>
      <c r="J65" s="81">
        <f>SUM(SON_Quarterly!AC65:AF65)</f>
        <v>0</v>
      </c>
      <c r="K65" s="81">
        <f>SUM(SON_Quarterly!AG65:AJ65)</f>
        <v>0</v>
      </c>
      <c r="L65" s="81">
        <f>SUM(SON_Quarterly!AK65:AN65)</f>
        <v>0</v>
      </c>
      <c r="M65" s="81">
        <f>SUM(SON_Quarterly!AO65:AR65)</f>
        <v>0</v>
      </c>
      <c r="N65" s="81">
        <f>SUM(SON_Quarterly!AS65:AV65)</f>
        <v>0</v>
      </c>
      <c r="O65" s="81">
        <f>SUM(SON_Quarterly!AW65:AZ65)</f>
        <v>0</v>
      </c>
      <c r="P65" s="81">
        <f>SUM(SON_Quarterly!BA65:BD65)</f>
        <v>0</v>
      </c>
      <c r="Q65" s="81">
        <f>SUM(SON_Quarterly!BE65:BH65)</f>
        <v>0</v>
      </c>
    </row>
    <row r="66" spans="2:17" x14ac:dyDescent="0.45">
      <c r="B66" s="31" t="s">
        <v>305</v>
      </c>
      <c r="C66" s="28"/>
      <c r="D66" s="81">
        <v>0</v>
      </c>
      <c r="E66" s="94">
        <v>0</v>
      </c>
      <c r="F66" s="81">
        <f>SUM(SON_Quarterly!M66:P66)</f>
        <v>0</v>
      </c>
      <c r="G66" s="75">
        <f>SUM(SON_Quarterly!Q66:T66)</f>
        <v>9</v>
      </c>
      <c r="H66" s="110">
        <f>SUM(SON_Quarterly!U66:X66)</f>
        <v>11</v>
      </c>
      <c r="I66" s="81">
        <f>SUM(SON_Quarterly!Y66:AB66)</f>
        <v>0</v>
      </c>
      <c r="J66" s="81">
        <f>SUM(SON_Quarterly!AC66:AF66)</f>
        <v>0</v>
      </c>
      <c r="K66" s="81">
        <f>SUM(SON_Quarterly!AG66:AJ66)</f>
        <v>0</v>
      </c>
      <c r="L66" s="81">
        <f>SUM(SON_Quarterly!AK66:AN66)</f>
        <v>0</v>
      </c>
      <c r="M66" s="81">
        <f>SUM(SON_Quarterly!AO66:AR66)</f>
        <v>0</v>
      </c>
      <c r="N66" s="81">
        <f>SUM(SON_Quarterly!AS66:AV66)</f>
        <v>0</v>
      </c>
      <c r="O66" s="81">
        <f>SUM(SON_Quarterly!AW66:AZ66)</f>
        <v>0</v>
      </c>
      <c r="P66" s="81">
        <f>SUM(SON_Quarterly!BA66:BD66)</f>
        <v>0</v>
      </c>
      <c r="Q66" s="81">
        <f>SUM(SON_Quarterly!BE66:BH66)</f>
        <v>0</v>
      </c>
    </row>
    <row r="67" spans="2:17" x14ac:dyDescent="0.45">
      <c r="B67" s="31" t="s">
        <v>12</v>
      </c>
      <c r="C67" s="28"/>
      <c r="D67" s="81">
        <v>309</v>
      </c>
      <c r="E67" s="94">
        <v>320</v>
      </c>
      <c r="F67" s="81">
        <f>SUM(SON_Quarterly!M67:P67)</f>
        <v>402</v>
      </c>
      <c r="G67" s="75">
        <f>SUM(SON_Quarterly!Q67:T67)</f>
        <v>558</v>
      </c>
      <c r="H67" s="110">
        <f>SUM(SON_Quarterly!U67:X67)</f>
        <v>0</v>
      </c>
      <c r="I67" s="81">
        <f>SUM(SON_Quarterly!Y67:AB67)</f>
        <v>0</v>
      </c>
      <c r="J67" s="81">
        <f>SUM(SON_Quarterly!AC67:AF67)</f>
        <v>0</v>
      </c>
      <c r="K67" s="81">
        <f>SUM(SON_Quarterly!AG67:AJ67)</f>
        <v>0</v>
      </c>
      <c r="L67" s="81">
        <f>SUM(SON_Quarterly!AK67:AN67)</f>
        <v>0</v>
      </c>
      <c r="M67" s="81">
        <f>SUM(SON_Quarterly!AO67:AR67)</f>
        <v>0</v>
      </c>
      <c r="N67" s="81">
        <f>SUM(SON_Quarterly!AS67:AV67)</f>
        <v>0</v>
      </c>
      <c r="O67" s="81">
        <f>SUM(SON_Quarterly!AW67:AZ67)</f>
        <v>0</v>
      </c>
      <c r="P67" s="81">
        <f>SUM(SON_Quarterly!BA67:BD67)</f>
        <v>0</v>
      </c>
      <c r="Q67" s="81">
        <f>SUM(SON_Quarterly!BE67:BH67)</f>
        <v>0</v>
      </c>
    </row>
    <row r="68" spans="2:17" x14ac:dyDescent="0.45">
      <c r="B68" s="27"/>
      <c r="C68" s="28"/>
      <c r="D68" s="81"/>
      <c r="E68" s="81"/>
      <c r="F68" s="81"/>
      <c r="G68" s="81"/>
      <c r="H68" s="110"/>
      <c r="I68" s="81"/>
      <c r="J68" s="81"/>
      <c r="K68" s="81"/>
      <c r="L68" s="81"/>
      <c r="M68" s="81"/>
      <c r="N68" s="81"/>
      <c r="O68" s="81"/>
      <c r="P68" s="81"/>
      <c r="Q68" s="81"/>
    </row>
    <row r="69" spans="2:17" s="7" customFormat="1" x14ac:dyDescent="0.45">
      <c r="B69" s="26" t="s">
        <v>266</v>
      </c>
      <c r="C69" s="18"/>
      <c r="D69" s="80">
        <f>SUM(D70:D71)</f>
        <v>132781</v>
      </c>
      <c r="E69" s="80">
        <f>SUM(E70:E71)</f>
        <v>137147</v>
      </c>
      <c r="F69" s="80">
        <f t="shared" ref="F69:H69" si="35">SUM(F70:F71)</f>
        <v>172535</v>
      </c>
      <c r="G69" s="80">
        <f t="shared" si="35"/>
        <v>114305</v>
      </c>
      <c r="H69" s="109">
        <f t="shared" si="35"/>
        <v>24156</v>
      </c>
      <c r="I69" s="80">
        <f t="shared" ref="I69:J69" si="36">SUM(I70:I71)</f>
        <v>0</v>
      </c>
      <c r="J69" s="80">
        <f t="shared" si="36"/>
        <v>0</v>
      </c>
      <c r="K69" s="80">
        <f t="shared" ref="K69:Q69" si="37">SUM(K70:K71)</f>
        <v>0</v>
      </c>
      <c r="L69" s="80">
        <f t="shared" si="37"/>
        <v>0</v>
      </c>
      <c r="M69" s="80">
        <f t="shared" si="37"/>
        <v>0</v>
      </c>
      <c r="N69" s="80">
        <f t="shared" si="37"/>
        <v>0</v>
      </c>
      <c r="O69" s="80">
        <f t="shared" si="37"/>
        <v>0</v>
      </c>
      <c r="P69" s="80">
        <f t="shared" si="37"/>
        <v>0</v>
      </c>
      <c r="Q69" s="80">
        <f t="shared" si="37"/>
        <v>0</v>
      </c>
    </row>
    <row r="70" spans="2:17" x14ac:dyDescent="0.45">
      <c r="B70" s="31" t="s">
        <v>99</v>
      </c>
      <c r="C70" s="28"/>
      <c r="D70" s="81">
        <v>19320</v>
      </c>
      <c r="E70" s="81">
        <v>19955</v>
      </c>
      <c r="F70" s="81">
        <f>SUM(SON_Quarterly!M70:P70)</f>
        <v>25104</v>
      </c>
      <c r="G70" s="75">
        <f>SUM(SON_Quarterly!Q70:T70)</f>
        <v>22567</v>
      </c>
      <c r="H70" s="110">
        <f>SUM(SON_Quarterly!U70:X70)</f>
        <v>9001</v>
      </c>
      <c r="I70" s="81">
        <f>SUM(SON_Quarterly!Y70:AB70)</f>
        <v>0</v>
      </c>
      <c r="J70" s="81">
        <f>SUM(SON_Quarterly!AC70:AF70)</f>
        <v>0</v>
      </c>
      <c r="K70" s="81">
        <f>SUM(SON_Quarterly!AG70:AJ70)</f>
        <v>0</v>
      </c>
      <c r="L70" s="81">
        <f>SUM(SON_Quarterly!AK70:AN70)</f>
        <v>0</v>
      </c>
      <c r="M70" s="81">
        <f>SUM(SON_Quarterly!AO70:AR70)</f>
        <v>0</v>
      </c>
      <c r="N70" s="81">
        <f>SUM(SON_Quarterly!AS70:AV70)</f>
        <v>0</v>
      </c>
      <c r="O70" s="81">
        <f>SUM(SON_Quarterly!AW70:AZ70)</f>
        <v>0</v>
      </c>
      <c r="P70" s="81">
        <f>SUM(SON_Quarterly!BA70:BD70)</f>
        <v>0</v>
      </c>
      <c r="Q70" s="81">
        <f>SUM(SON_Quarterly!BE70:BH70)</f>
        <v>0</v>
      </c>
    </row>
    <row r="71" spans="2:17" x14ac:dyDescent="0.45">
      <c r="B71" s="31" t="s">
        <v>100</v>
      </c>
      <c r="C71" s="28"/>
      <c r="D71" s="81">
        <v>113461</v>
      </c>
      <c r="E71" s="81">
        <v>117192</v>
      </c>
      <c r="F71" s="81">
        <f>SUM(SON_Quarterly!M71:P71)</f>
        <v>147431</v>
      </c>
      <c r="G71" s="75">
        <f>SUM(SON_Quarterly!Q71:T71)</f>
        <v>91738</v>
      </c>
      <c r="H71" s="110">
        <f>SUM(SON_Quarterly!U71:X71)</f>
        <v>15155</v>
      </c>
      <c r="I71" s="81">
        <f>SUM(SON_Quarterly!Y71:AB71)</f>
        <v>0</v>
      </c>
      <c r="J71" s="81">
        <f>SUM(SON_Quarterly!AC71:AF71)</f>
        <v>0</v>
      </c>
      <c r="K71" s="81">
        <f>SUM(SON_Quarterly!AG71:AJ71)</f>
        <v>0</v>
      </c>
      <c r="L71" s="81">
        <f>SUM(SON_Quarterly!AK71:AN71)</f>
        <v>0</v>
      </c>
      <c r="M71" s="81">
        <f>SUM(SON_Quarterly!AO71:AR71)</f>
        <v>0</v>
      </c>
      <c r="N71" s="81">
        <f>SUM(SON_Quarterly!AS71:AV71)</f>
        <v>0</v>
      </c>
      <c r="O71" s="81">
        <f>SUM(SON_Quarterly!AW71:AZ71)</f>
        <v>0</v>
      </c>
      <c r="P71" s="81">
        <f>SUM(SON_Quarterly!BA71:BD71)</f>
        <v>0</v>
      </c>
      <c r="Q71" s="81">
        <f>SUM(SON_Quarterly!BE71:BH71)</f>
        <v>0</v>
      </c>
    </row>
    <row r="72" spans="2:17" x14ac:dyDescent="0.45">
      <c r="B72" s="31"/>
      <c r="C72" s="28"/>
      <c r="D72" s="81"/>
      <c r="E72" s="81"/>
      <c r="F72" s="81"/>
      <c r="G72" s="81"/>
      <c r="H72" s="110"/>
      <c r="I72" s="81"/>
      <c r="J72" s="81"/>
      <c r="K72" s="81"/>
      <c r="L72" s="81"/>
      <c r="M72" s="81"/>
      <c r="N72" s="81"/>
      <c r="O72" s="81"/>
      <c r="P72" s="81"/>
      <c r="Q72" s="81"/>
    </row>
    <row r="73" spans="2:17" s="7" customFormat="1" x14ac:dyDescent="0.45">
      <c r="B73" s="26" t="s">
        <v>265</v>
      </c>
      <c r="C73" s="70"/>
      <c r="D73" s="80">
        <v>132781</v>
      </c>
      <c r="E73" s="80">
        <v>137147</v>
      </c>
      <c r="F73" s="82">
        <f t="shared" ref="F73:Q73" si="38">F74+F136+F168+F205+F257+F274+F291</f>
        <v>172535</v>
      </c>
      <c r="G73" s="82">
        <f t="shared" si="38"/>
        <v>114305</v>
      </c>
      <c r="H73" s="112">
        <f t="shared" si="38"/>
        <v>24156</v>
      </c>
      <c r="I73" s="137">
        <f t="shared" si="38"/>
        <v>0</v>
      </c>
      <c r="J73" s="137">
        <f t="shared" si="38"/>
        <v>0</v>
      </c>
      <c r="K73" s="137">
        <f t="shared" si="38"/>
        <v>0</v>
      </c>
      <c r="L73" s="137">
        <f t="shared" si="38"/>
        <v>0</v>
      </c>
      <c r="M73" s="137">
        <f t="shared" si="38"/>
        <v>0</v>
      </c>
      <c r="N73" s="137">
        <f t="shared" si="38"/>
        <v>0</v>
      </c>
      <c r="O73" s="137">
        <f t="shared" si="38"/>
        <v>0</v>
      </c>
      <c r="P73" s="137">
        <f t="shared" si="38"/>
        <v>0</v>
      </c>
      <c r="Q73" s="137">
        <f t="shared" si="38"/>
        <v>0</v>
      </c>
    </row>
    <row r="74" spans="2:17" s="7" customFormat="1" x14ac:dyDescent="0.45">
      <c r="B74" s="26" t="s">
        <v>79</v>
      </c>
      <c r="C74" s="70"/>
      <c r="D74" s="82">
        <f t="shared" ref="D74:Q74" si="39">D75+D84+D104+D113+D120</f>
        <v>0</v>
      </c>
      <c r="E74" s="82">
        <f t="shared" si="39"/>
        <v>0</v>
      </c>
      <c r="F74" s="82">
        <f t="shared" si="39"/>
        <v>5231</v>
      </c>
      <c r="G74" s="82">
        <f t="shared" si="39"/>
        <v>4486</v>
      </c>
      <c r="H74" s="112">
        <f t="shared" si="39"/>
        <v>428</v>
      </c>
      <c r="I74" s="137">
        <f t="shared" si="39"/>
        <v>0</v>
      </c>
      <c r="J74" s="137">
        <f t="shared" si="39"/>
        <v>0</v>
      </c>
      <c r="K74" s="137">
        <f t="shared" si="39"/>
        <v>0</v>
      </c>
      <c r="L74" s="137">
        <f t="shared" si="39"/>
        <v>0</v>
      </c>
      <c r="M74" s="137">
        <f t="shared" si="39"/>
        <v>0</v>
      </c>
      <c r="N74" s="137">
        <f t="shared" si="39"/>
        <v>0</v>
      </c>
      <c r="O74" s="137">
        <f t="shared" si="39"/>
        <v>0</v>
      </c>
      <c r="P74" s="137">
        <f t="shared" si="39"/>
        <v>0</v>
      </c>
      <c r="Q74" s="137">
        <f t="shared" si="39"/>
        <v>0</v>
      </c>
    </row>
    <row r="75" spans="2:17" s="7" customFormat="1" x14ac:dyDescent="0.45">
      <c r="B75" s="72" t="s">
        <v>103</v>
      </c>
      <c r="C75" s="70"/>
      <c r="D75" s="82">
        <f>SUM(D76:D82)</f>
        <v>0</v>
      </c>
      <c r="E75" s="82">
        <f t="shared" ref="E75:G75" si="40">SUM(E76:E82)</f>
        <v>0</v>
      </c>
      <c r="F75" s="82">
        <f t="shared" si="40"/>
        <v>86</v>
      </c>
      <c r="G75" s="82">
        <f t="shared" si="40"/>
        <v>91</v>
      </c>
      <c r="H75" s="112">
        <f t="shared" ref="H75:Q75" si="41">SUM(H76:H82)</f>
        <v>35</v>
      </c>
      <c r="I75" s="137">
        <f t="shared" si="41"/>
        <v>0</v>
      </c>
      <c r="J75" s="137">
        <f t="shared" si="41"/>
        <v>0</v>
      </c>
      <c r="K75" s="137">
        <f t="shared" si="41"/>
        <v>0</v>
      </c>
      <c r="L75" s="137">
        <f t="shared" si="41"/>
        <v>0</v>
      </c>
      <c r="M75" s="137">
        <f t="shared" si="41"/>
        <v>0</v>
      </c>
      <c r="N75" s="137">
        <f t="shared" si="41"/>
        <v>0</v>
      </c>
      <c r="O75" s="137">
        <f t="shared" si="41"/>
        <v>0</v>
      </c>
      <c r="P75" s="137">
        <f t="shared" si="41"/>
        <v>0</v>
      </c>
      <c r="Q75" s="137">
        <f t="shared" si="41"/>
        <v>0</v>
      </c>
    </row>
    <row r="76" spans="2:17" x14ac:dyDescent="0.45">
      <c r="B76" s="31" t="s">
        <v>104</v>
      </c>
      <c r="C76"/>
      <c r="D76" s="83"/>
      <c r="E76" s="83"/>
      <c r="F76" s="81">
        <f>SUM(SON_Quarterly!M76:P76)</f>
        <v>0</v>
      </c>
      <c r="G76" s="75">
        <f>SUM(SON_Quarterly!Q76:T76)</f>
        <v>5</v>
      </c>
      <c r="H76" s="110">
        <f>SUM(SON_Quarterly!U76:X76)</f>
        <v>0</v>
      </c>
      <c r="I76" s="81">
        <f>SUM(SON_Quarterly!Y76:AB76)</f>
        <v>0</v>
      </c>
      <c r="J76" s="81">
        <f>SUM(SON_Quarterly!AC76:AF76)</f>
        <v>0</v>
      </c>
      <c r="K76" s="81">
        <f>SUM(SON_Quarterly!AG76:AJ76)</f>
        <v>0</v>
      </c>
      <c r="L76" s="81">
        <f>SUM(SON_Quarterly!AK76:AN76)</f>
        <v>0</v>
      </c>
      <c r="M76" s="81">
        <f>SUM(SON_Quarterly!AO76:AR76)</f>
        <v>0</v>
      </c>
      <c r="N76" s="81">
        <f>SUM(SON_Quarterly!AS76:AV76)</f>
        <v>0</v>
      </c>
      <c r="O76" s="81">
        <f>SUM(SON_Quarterly!AW76:AZ76)</f>
        <v>0</v>
      </c>
      <c r="P76" s="81">
        <f>SUM(SON_Quarterly!BA76:BD76)</f>
        <v>0</v>
      </c>
      <c r="Q76" s="81">
        <f>SUM(SON_Quarterly!BE76:BH76)</f>
        <v>0</v>
      </c>
    </row>
    <row r="77" spans="2:17" x14ac:dyDescent="0.45">
      <c r="B77" s="31" t="s">
        <v>105</v>
      </c>
      <c r="C77"/>
      <c r="D77" s="83"/>
      <c r="E77" s="83"/>
      <c r="F77" s="81">
        <f>SUM(SON_Quarterly!M77:P77)</f>
        <v>3</v>
      </c>
      <c r="G77" s="75">
        <f>SUM(SON_Quarterly!Q77:T77)</f>
        <v>6</v>
      </c>
      <c r="H77" s="110">
        <f>SUM(SON_Quarterly!U77:X77)</f>
        <v>32</v>
      </c>
      <c r="I77" s="81">
        <f>SUM(SON_Quarterly!Y77:AB77)</f>
        <v>0</v>
      </c>
      <c r="J77" s="81">
        <f>SUM(SON_Quarterly!AC77:AF77)</f>
        <v>0</v>
      </c>
      <c r="K77" s="81">
        <f>SUM(SON_Quarterly!AG77:AJ77)</f>
        <v>0</v>
      </c>
      <c r="L77" s="81">
        <f>SUM(SON_Quarterly!AK77:AN77)</f>
        <v>0</v>
      </c>
      <c r="M77" s="81">
        <f>SUM(SON_Quarterly!AO77:AR77)</f>
        <v>0</v>
      </c>
      <c r="N77" s="81">
        <f>SUM(SON_Quarterly!AS77:AV77)</f>
        <v>0</v>
      </c>
      <c r="O77" s="81">
        <f>SUM(SON_Quarterly!AW77:AZ77)</f>
        <v>0</v>
      </c>
      <c r="P77" s="81">
        <f>SUM(SON_Quarterly!BA77:BD77)</f>
        <v>0</v>
      </c>
      <c r="Q77" s="81">
        <f>SUM(SON_Quarterly!BE77:BH77)</f>
        <v>0</v>
      </c>
    </row>
    <row r="78" spans="2:17" x14ac:dyDescent="0.45">
      <c r="B78" s="31" t="s">
        <v>268</v>
      </c>
      <c r="C78"/>
      <c r="D78" s="83"/>
      <c r="E78" s="83"/>
      <c r="F78" s="81">
        <f>SUM(SON_Quarterly!M78:P78)</f>
        <v>0</v>
      </c>
      <c r="G78" s="75">
        <f>SUM(SON_Quarterly!Q78:T78)</f>
        <v>0</v>
      </c>
      <c r="H78" s="110">
        <f>SUM(SON_Quarterly!U78:X78)</f>
        <v>0</v>
      </c>
      <c r="I78" s="81">
        <f>SUM(SON_Quarterly!Y78:AB78)</f>
        <v>0</v>
      </c>
      <c r="J78" s="81">
        <f>SUM(SON_Quarterly!AC78:AF78)</f>
        <v>0</v>
      </c>
      <c r="K78" s="81">
        <f>SUM(SON_Quarterly!AG78:AJ78)</f>
        <v>0</v>
      </c>
      <c r="L78" s="81">
        <f>SUM(SON_Quarterly!AK78:AN78)</f>
        <v>0</v>
      </c>
      <c r="M78" s="81">
        <f>SUM(SON_Quarterly!AO78:AR78)</f>
        <v>0</v>
      </c>
      <c r="N78" s="81">
        <f>SUM(SON_Quarterly!AS78:AV78)</f>
        <v>0</v>
      </c>
      <c r="O78" s="81">
        <f>SUM(SON_Quarterly!AW78:AZ78)</f>
        <v>0</v>
      </c>
      <c r="P78" s="81">
        <f>SUM(SON_Quarterly!BA78:BD78)</f>
        <v>0</v>
      </c>
      <c r="Q78" s="81">
        <f>SUM(SON_Quarterly!BE78:BH78)</f>
        <v>0</v>
      </c>
    </row>
    <row r="79" spans="2:17" x14ac:dyDescent="0.45">
      <c r="B79" s="31" t="s">
        <v>269</v>
      </c>
      <c r="C79"/>
      <c r="D79" s="83"/>
      <c r="E79" s="83"/>
      <c r="F79" s="81">
        <f>SUM(SON_Quarterly!M79:P79)</f>
        <v>9</v>
      </c>
      <c r="G79" s="75">
        <f>SUM(SON_Quarterly!Q79:T79)</f>
        <v>0</v>
      </c>
      <c r="H79" s="110">
        <f>SUM(SON_Quarterly!U79:X79)</f>
        <v>0</v>
      </c>
      <c r="I79" s="81">
        <f>SUM(SON_Quarterly!Y79:AB79)</f>
        <v>0</v>
      </c>
      <c r="J79" s="81">
        <f>SUM(SON_Quarterly!AC79:AF79)</f>
        <v>0</v>
      </c>
      <c r="K79" s="81">
        <f>SUM(SON_Quarterly!AG79:AJ79)</f>
        <v>0</v>
      </c>
      <c r="L79" s="81">
        <f>SUM(SON_Quarterly!AK79:AN79)</f>
        <v>0</v>
      </c>
      <c r="M79" s="81">
        <f>SUM(SON_Quarterly!AO79:AR79)</f>
        <v>0</v>
      </c>
      <c r="N79" s="81">
        <f>SUM(SON_Quarterly!AS79:AV79)</f>
        <v>0</v>
      </c>
      <c r="O79" s="81">
        <f>SUM(SON_Quarterly!AW79:AZ79)</f>
        <v>0</v>
      </c>
      <c r="P79" s="81">
        <f>SUM(SON_Quarterly!BA79:BD79)</f>
        <v>0</v>
      </c>
      <c r="Q79" s="81">
        <f>SUM(SON_Quarterly!BE79:BH79)</f>
        <v>0</v>
      </c>
    </row>
    <row r="80" spans="2:17" x14ac:dyDescent="0.45">
      <c r="B80" s="31" t="s">
        <v>285</v>
      </c>
      <c r="C80"/>
      <c r="D80" s="83"/>
      <c r="E80" s="83"/>
      <c r="F80" s="81">
        <f>SUM(SON_Quarterly!M80:P80)</f>
        <v>7</v>
      </c>
      <c r="G80" s="75">
        <f>SUM(SON_Quarterly!Q80:T80)</f>
        <v>1</v>
      </c>
      <c r="H80" s="110">
        <f>SUM(SON_Quarterly!U80:X80)</f>
        <v>0</v>
      </c>
      <c r="I80" s="81">
        <f>SUM(SON_Quarterly!Y80:AB80)</f>
        <v>0</v>
      </c>
      <c r="J80" s="81">
        <f>SUM(SON_Quarterly!AC80:AF80)</f>
        <v>0</v>
      </c>
      <c r="K80" s="81">
        <f>SUM(SON_Quarterly!AG80:AJ80)</f>
        <v>0</v>
      </c>
      <c r="L80" s="81">
        <f>SUM(SON_Quarterly!AK80:AN80)</f>
        <v>0</v>
      </c>
      <c r="M80" s="81">
        <f>SUM(SON_Quarterly!AO80:AR80)</f>
        <v>0</v>
      </c>
      <c r="N80" s="81">
        <f>SUM(SON_Quarterly!AS80:AV80)</f>
        <v>0</v>
      </c>
      <c r="O80" s="81">
        <f>SUM(SON_Quarterly!AW80:AZ80)</f>
        <v>0</v>
      </c>
      <c r="P80" s="81">
        <f>SUM(SON_Quarterly!BA80:BD80)</f>
        <v>0</v>
      </c>
      <c r="Q80" s="81">
        <f>SUM(SON_Quarterly!BE80:BH80)</f>
        <v>0</v>
      </c>
    </row>
    <row r="81" spans="2:17" x14ac:dyDescent="0.45">
      <c r="B81" s="31" t="s">
        <v>106</v>
      </c>
      <c r="C81"/>
      <c r="D81" s="83"/>
      <c r="E81" s="83"/>
      <c r="F81" s="81">
        <f>SUM(SON_Quarterly!M81:P81)</f>
        <v>67</v>
      </c>
      <c r="G81" s="75">
        <f>SUM(SON_Quarterly!Q81:T81)</f>
        <v>79</v>
      </c>
      <c r="H81" s="110">
        <f>SUM(SON_Quarterly!U81:X81)</f>
        <v>3</v>
      </c>
      <c r="I81" s="81">
        <f>SUM(SON_Quarterly!Y81:AB81)</f>
        <v>0</v>
      </c>
      <c r="J81" s="81">
        <f>SUM(SON_Quarterly!AC81:AF81)</f>
        <v>0</v>
      </c>
      <c r="K81" s="81">
        <f>SUM(SON_Quarterly!AG81:AJ81)</f>
        <v>0</v>
      </c>
      <c r="L81" s="81">
        <f>SUM(SON_Quarterly!AK81:AN81)</f>
        <v>0</v>
      </c>
      <c r="M81" s="81">
        <f>SUM(SON_Quarterly!AO81:AR81)</f>
        <v>0</v>
      </c>
      <c r="N81" s="81">
        <f>SUM(SON_Quarterly!AS81:AV81)</f>
        <v>0</v>
      </c>
      <c r="O81" s="81">
        <f>SUM(SON_Quarterly!AW81:AZ81)</f>
        <v>0</v>
      </c>
      <c r="P81" s="81">
        <f>SUM(SON_Quarterly!BA81:BD81)</f>
        <v>0</v>
      </c>
      <c r="Q81" s="81">
        <f>SUM(SON_Quarterly!BE81:BH81)</f>
        <v>0</v>
      </c>
    </row>
    <row r="82" spans="2:17" x14ac:dyDescent="0.45">
      <c r="B82" s="31" t="s">
        <v>270</v>
      </c>
      <c r="C82"/>
      <c r="D82" s="83"/>
      <c r="E82" s="83"/>
      <c r="F82" s="81">
        <f>SUM(SON_Quarterly!M82:P82)</f>
        <v>0</v>
      </c>
      <c r="G82" s="75">
        <f>SUM(SON_Quarterly!Q82:T82)</f>
        <v>0</v>
      </c>
      <c r="H82" s="110">
        <f>SUM(SON_Quarterly!U82:X82)</f>
        <v>0</v>
      </c>
      <c r="I82" s="81">
        <f>SUM(SON_Quarterly!Y82:AB82)</f>
        <v>0</v>
      </c>
      <c r="J82" s="81">
        <f>SUM(SON_Quarterly!AC82:AF82)</f>
        <v>0</v>
      </c>
      <c r="K82" s="81">
        <f>SUM(SON_Quarterly!AG82:AJ82)</f>
        <v>0</v>
      </c>
      <c r="L82" s="81">
        <f>SUM(SON_Quarterly!AK82:AN82)</f>
        <v>0</v>
      </c>
      <c r="M82" s="81">
        <f>SUM(SON_Quarterly!AO82:AR82)</f>
        <v>0</v>
      </c>
      <c r="N82" s="81">
        <f>SUM(SON_Quarterly!AS82:AV82)</f>
        <v>0</v>
      </c>
      <c r="O82" s="81">
        <f>SUM(SON_Quarterly!AW82:AZ82)</f>
        <v>0</v>
      </c>
      <c r="P82" s="81">
        <f>SUM(SON_Quarterly!BA82:BD82)</f>
        <v>0</v>
      </c>
      <c r="Q82" s="81">
        <f>SUM(SON_Quarterly!BE82:BH82)</f>
        <v>0</v>
      </c>
    </row>
    <row r="83" spans="2:17" x14ac:dyDescent="0.45">
      <c r="B83" s="47"/>
      <c r="C83"/>
      <c r="D83" s="83"/>
      <c r="E83" s="83"/>
      <c r="F83" s="83"/>
      <c r="G83" s="83"/>
      <c r="H83" s="108"/>
      <c r="I83" s="75"/>
      <c r="J83" s="75"/>
      <c r="K83" s="75"/>
      <c r="L83" s="75"/>
      <c r="M83" s="75"/>
      <c r="N83" s="75"/>
      <c r="O83" s="75"/>
      <c r="P83" s="75"/>
      <c r="Q83" s="75"/>
    </row>
    <row r="84" spans="2:17" s="7" customFormat="1" x14ac:dyDescent="0.45">
      <c r="B84" s="72" t="s">
        <v>108</v>
      </c>
      <c r="C84" s="70"/>
      <c r="D84" s="82">
        <f>SUM(D85:D102)</f>
        <v>0</v>
      </c>
      <c r="E84" s="82">
        <f t="shared" ref="E84:H84" si="42">SUM(E85:E102)</f>
        <v>0</v>
      </c>
      <c r="F84" s="82">
        <f t="shared" si="42"/>
        <v>4484</v>
      </c>
      <c r="G84" s="82">
        <f t="shared" si="42"/>
        <v>3759</v>
      </c>
      <c r="H84" s="112">
        <f t="shared" si="42"/>
        <v>302</v>
      </c>
      <c r="I84" s="137">
        <f t="shared" ref="I84:J84" si="43">SUM(I85:I102)</f>
        <v>0</v>
      </c>
      <c r="J84" s="137">
        <f t="shared" si="43"/>
        <v>0</v>
      </c>
      <c r="K84" s="137">
        <f t="shared" ref="K84:Q84" si="44">SUM(K85:K102)</f>
        <v>0</v>
      </c>
      <c r="L84" s="137">
        <f t="shared" si="44"/>
        <v>0</v>
      </c>
      <c r="M84" s="137">
        <f t="shared" si="44"/>
        <v>0</v>
      </c>
      <c r="N84" s="137">
        <f t="shared" si="44"/>
        <v>0</v>
      </c>
      <c r="O84" s="137">
        <f t="shared" si="44"/>
        <v>0</v>
      </c>
      <c r="P84" s="137">
        <f t="shared" si="44"/>
        <v>0</v>
      </c>
      <c r="Q84" s="137">
        <f t="shared" si="44"/>
        <v>0</v>
      </c>
    </row>
    <row r="85" spans="2:17" x14ac:dyDescent="0.45">
      <c r="B85" s="31" t="s">
        <v>109</v>
      </c>
      <c r="C85"/>
      <c r="D85" s="83"/>
      <c r="E85" s="83"/>
      <c r="F85" s="81">
        <f>SUM(SON_Quarterly!M85:P85)</f>
        <v>1</v>
      </c>
      <c r="G85" s="75">
        <f>SUM(SON_Quarterly!Q85:T85)</f>
        <v>3</v>
      </c>
      <c r="H85" s="110">
        <f>SUM(SON_Quarterly!U85:X85)</f>
        <v>0</v>
      </c>
      <c r="I85" s="81">
        <f>SUM(SON_Quarterly!Y85:AB85)</f>
        <v>0</v>
      </c>
      <c r="J85" s="81">
        <f>SUM(SON_Quarterly!AC85:AF85)</f>
        <v>0</v>
      </c>
      <c r="K85" s="81">
        <f>SUM(SON_Quarterly!AG85:AJ85)</f>
        <v>0</v>
      </c>
      <c r="L85" s="81">
        <f>SUM(SON_Quarterly!AK85:AN85)</f>
        <v>0</v>
      </c>
      <c r="M85" s="81">
        <f>SUM(SON_Quarterly!AO85:AR85)</f>
        <v>0</v>
      </c>
      <c r="N85" s="81">
        <f>SUM(SON_Quarterly!AS85:AV85)</f>
        <v>0</v>
      </c>
      <c r="O85" s="81">
        <f>SUM(SON_Quarterly!AW85:AZ85)</f>
        <v>0</v>
      </c>
      <c r="P85" s="81">
        <f>SUM(SON_Quarterly!BA85:BD85)</f>
        <v>0</v>
      </c>
      <c r="Q85" s="81">
        <f>SUM(SON_Quarterly!BE85:BH85)</f>
        <v>0</v>
      </c>
    </row>
    <row r="86" spans="2:17" x14ac:dyDescent="0.45">
      <c r="B86" s="31" t="s">
        <v>110</v>
      </c>
      <c r="C86"/>
      <c r="D86" s="83"/>
      <c r="E86" s="83"/>
      <c r="F86" s="81">
        <f>SUM(SON_Quarterly!M86:P86)</f>
        <v>32</v>
      </c>
      <c r="G86" s="75">
        <f>SUM(SON_Quarterly!Q86:T86)</f>
        <v>11</v>
      </c>
      <c r="H86" s="110">
        <f>SUM(SON_Quarterly!U86:X86)</f>
        <v>1</v>
      </c>
      <c r="I86" s="81">
        <f>SUM(SON_Quarterly!Y86:AB86)</f>
        <v>0</v>
      </c>
      <c r="J86" s="81">
        <f>SUM(SON_Quarterly!AC86:AF86)</f>
        <v>0</v>
      </c>
      <c r="K86" s="81">
        <f>SUM(SON_Quarterly!AG86:AJ86)</f>
        <v>0</v>
      </c>
      <c r="L86" s="81">
        <f>SUM(SON_Quarterly!AK86:AN86)</f>
        <v>0</v>
      </c>
      <c r="M86" s="81">
        <f>SUM(SON_Quarterly!AO86:AR86)</f>
        <v>0</v>
      </c>
      <c r="N86" s="81">
        <f>SUM(SON_Quarterly!AS86:AV86)</f>
        <v>0</v>
      </c>
      <c r="O86" s="81">
        <f>SUM(SON_Quarterly!AW86:AZ86)</f>
        <v>0</v>
      </c>
      <c r="P86" s="81">
        <f>SUM(SON_Quarterly!BA86:BD86)</f>
        <v>0</v>
      </c>
      <c r="Q86" s="81">
        <f>SUM(SON_Quarterly!BE86:BH86)</f>
        <v>0</v>
      </c>
    </row>
    <row r="87" spans="2:17" x14ac:dyDescent="0.45">
      <c r="B87" s="31" t="s">
        <v>111</v>
      </c>
      <c r="C87"/>
      <c r="D87" s="83"/>
      <c r="E87" s="83"/>
      <c r="F87" s="81">
        <f>SUM(SON_Quarterly!M87:P87)</f>
        <v>1</v>
      </c>
      <c r="G87" s="75">
        <f>SUM(SON_Quarterly!Q87:T87)</f>
        <v>0</v>
      </c>
      <c r="H87" s="110">
        <f>SUM(SON_Quarterly!U87:X87)</f>
        <v>0</v>
      </c>
      <c r="I87" s="81">
        <f>SUM(SON_Quarterly!Y87:AB87)</f>
        <v>0</v>
      </c>
      <c r="J87" s="81">
        <f>SUM(SON_Quarterly!AC87:AF87)</f>
        <v>0</v>
      </c>
      <c r="K87" s="81">
        <f>SUM(SON_Quarterly!AG87:AJ87)</f>
        <v>0</v>
      </c>
      <c r="L87" s="81">
        <f>SUM(SON_Quarterly!AK87:AN87)</f>
        <v>0</v>
      </c>
      <c r="M87" s="81">
        <f>SUM(SON_Quarterly!AO87:AR87)</f>
        <v>0</v>
      </c>
      <c r="N87" s="81">
        <f>SUM(SON_Quarterly!AS87:AV87)</f>
        <v>0</v>
      </c>
      <c r="O87" s="81">
        <f>SUM(SON_Quarterly!AW87:AZ87)</f>
        <v>0</v>
      </c>
      <c r="P87" s="81">
        <f>SUM(SON_Quarterly!BA87:BD87)</f>
        <v>0</v>
      </c>
      <c r="Q87" s="81">
        <f>SUM(SON_Quarterly!BE87:BH87)</f>
        <v>0</v>
      </c>
    </row>
    <row r="88" spans="2:17" x14ac:dyDescent="0.45">
      <c r="B88" s="31" t="s">
        <v>112</v>
      </c>
      <c r="C88"/>
      <c r="D88" s="83"/>
      <c r="E88" s="83"/>
      <c r="F88" s="81">
        <f>SUM(SON_Quarterly!M88:P88)</f>
        <v>3</v>
      </c>
      <c r="G88" s="75">
        <f>SUM(SON_Quarterly!Q88:T88)</f>
        <v>4</v>
      </c>
      <c r="H88" s="110">
        <f>SUM(SON_Quarterly!U88:X88)</f>
        <v>0</v>
      </c>
      <c r="I88" s="81">
        <f>SUM(SON_Quarterly!Y88:AB88)</f>
        <v>0</v>
      </c>
      <c r="J88" s="81">
        <f>SUM(SON_Quarterly!AC88:AF88)</f>
        <v>0</v>
      </c>
      <c r="K88" s="81">
        <f>SUM(SON_Quarterly!AG88:AJ88)</f>
        <v>0</v>
      </c>
      <c r="L88" s="81">
        <f>SUM(SON_Quarterly!AK88:AN88)</f>
        <v>0</v>
      </c>
      <c r="M88" s="81">
        <f>SUM(SON_Quarterly!AO88:AR88)</f>
        <v>0</v>
      </c>
      <c r="N88" s="81">
        <f>SUM(SON_Quarterly!AS88:AV88)</f>
        <v>0</v>
      </c>
      <c r="O88" s="81">
        <f>SUM(SON_Quarterly!AW88:AZ88)</f>
        <v>0</v>
      </c>
      <c r="P88" s="81">
        <f>SUM(SON_Quarterly!BA88:BD88)</f>
        <v>0</v>
      </c>
      <c r="Q88" s="81">
        <f>SUM(SON_Quarterly!BE88:BH88)</f>
        <v>0</v>
      </c>
    </row>
    <row r="89" spans="2:17" x14ac:dyDescent="0.45">
      <c r="B89" s="31" t="s">
        <v>113</v>
      </c>
      <c r="C89"/>
      <c r="D89" s="83"/>
      <c r="E89" s="83"/>
      <c r="F89" s="81">
        <f>SUM(SON_Quarterly!M89:P89)</f>
        <v>230</v>
      </c>
      <c r="G89" s="75">
        <f>SUM(SON_Quarterly!Q89:T89)</f>
        <v>70</v>
      </c>
      <c r="H89" s="110">
        <f>SUM(SON_Quarterly!U89:X89)</f>
        <v>8</v>
      </c>
      <c r="I89" s="81">
        <f>SUM(SON_Quarterly!Y89:AB89)</f>
        <v>0</v>
      </c>
      <c r="J89" s="81">
        <f>SUM(SON_Quarterly!AC89:AF89)</f>
        <v>0</v>
      </c>
      <c r="K89" s="81">
        <f>SUM(SON_Quarterly!AG89:AJ89)</f>
        <v>0</v>
      </c>
      <c r="L89" s="81">
        <f>SUM(SON_Quarterly!AK89:AN89)</f>
        <v>0</v>
      </c>
      <c r="M89" s="81">
        <f>SUM(SON_Quarterly!AO89:AR89)</f>
        <v>0</v>
      </c>
      <c r="N89" s="81">
        <f>SUM(SON_Quarterly!AS89:AV89)</f>
        <v>0</v>
      </c>
      <c r="O89" s="81">
        <f>SUM(SON_Quarterly!AW89:AZ89)</f>
        <v>0</v>
      </c>
      <c r="P89" s="81">
        <f>SUM(SON_Quarterly!BA89:BD89)</f>
        <v>0</v>
      </c>
      <c r="Q89" s="81">
        <f>SUM(SON_Quarterly!BE89:BH89)</f>
        <v>0</v>
      </c>
    </row>
    <row r="90" spans="2:17" x14ac:dyDescent="0.45">
      <c r="B90" s="31" t="s">
        <v>114</v>
      </c>
      <c r="C90"/>
      <c r="D90" s="83"/>
      <c r="E90" s="83"/>
      <c r="F90" s="81">
        <f>SUM(SON_Quarterly!M90:P90)</f>
        <v>54</v>
      </c>
      <c r="G90" s="75">
        <f>SUM(SON_Quarterly!Q90:T90)</f>
        <v>77</v>
      </c>
      <c r="H90" s="110">
        <f>SUM(SON_Quarterly!U90:X90)</f>
        <v>6</v>
      </c>
      <c r="I90" s="81">
        <f>SUM(SON_Quarterly!Y90:AB90)</f>
        <v>0</v>
      </c>
      <c r="J90" s="81">
        <f>SUM(SON_Quarterly!AC90:AF90)</f>
        <v>0</v>
      </c>
      <c r="K90" s="81">
        <f>SUM(SON_Quarterly!AG90:AJ90)</f>
        <v>0</v>
      </c>
      <c r="L90" s="81">
        <f>SUM(SON_Quarterly!AK90:AN90)</f>
        <v>0</v>
      </c>
      <c r="M90" s="81">
        <f>SUM(SON_Quarterly!AO90:AR90)</f>
        <v>0</v>
      </c>
      <c r="N90" s="81">
        <f>SUM(SON_Quarterly!AS90:AV90)</f>
        <v>0</v>
      </c>
      <c r="O90" s="81">
        <f>SUM(SON_Quarterly!AW90:AZ90)</f>
        <v>0</v>
      </c>
      <c r="P90" s="81">
        <f>SUM(SON_Quarterly!BA90:BD90)</f>
        <v>0</v>
      </c>
      <c r="Q90" s="81">
        <f>SUM(SON_Quarterly!BE90:BH90)</f>
        <v>0</v>
      </c>
    </row>
    <row r="91" spans="2:17" x14ac:dyDescent="0.45">
      <c r="B91" s="31" t="s">
        <v>115</v>
      </c>
      <c r="C91"/>
      <c r="D91" s="83"/>
      <c r="E91" s="83"/>
      <c r="F91" s="81">
        <f>SUM(SON_Quarterly!M91:P91)</f>
        <v>3397</v>
      </c>
      <c r="G91" s="75">
        <f>SUM(SON_Quarterly!Q91:T91)</f>
        <v>3022</v>
      </c>
      <c r="H91" s="110">
        <f>SUM(SON_Quarterly!U91:X91)</f>
        <v>212</v>
      </c>
      <c r="I91" s="81">
        <f>SUM(SON_Quarterly!Y91:AB91)</f>
        <v>0</v>
      </c>
      <c r="J91" s="81">
        <f>SUM(SON_Quarterly!AC91:AF91)</f>
        <v>0</v>
      </c>
      <c r="K91" s="81">
        <f>SUM(SON_Quarterly!AG91:AJ91)</f>
        <v>0</v>
      </c>
      <c r="L91" s="81">
        <f>SUM(SON_Quarterly!AK91:AN91)</f>
        <v>0</v>
      </c>
      <c r="M91" s="81">
        <f>SUM(SON_Quarterly!AO91:AR91)</f>
        <v>0</v>
      </c>
      <c r="N91" s="81">
        <f>SUM(SON_Quarterly!AS91:AV91)</f>
        <v>0</v>
      </c>
      <c r="O91" s="81">
        <f>SUM(SON_Quarterly!AW91:AZ91)</f>
        <v>0</v>
      </c>
      <c r="P91" s="81">
        <f>SUM(SON_Quarterly!BA91:BD91)</f>
        <v>0</v>
      </c>
      <c r="Q91" s="81">
        <f>SUM(SON_Quarterly!BE91:BH91)</f>
        <v>0</v>
      </c>
    </row>
    <row r="92" spans="2:17" x14ac:dyDescent="0.45">
      <c r="B92" s="31" t="s">
        <v>116</v>
      </c>
      <c r="C92"/>
      <c r="D92" s="83"/>
      <c r="E92" s="83"/>
      <c r="F92" s="81">
        <f>SUM(SON_Quarterly!M92:P92)</f>
        <v>1</v>
      </c>
      <c r="G92" s="75">
        <f>SUM(SON_Quarterly!Q92:T92)</f>
        <v>6</v>
      </c>
      <c r="H92" s="110">
        <f>SUM(SON_Quarterly!U92:X92)</f>
        <v>0</v>
      </c>
      <c r="I92" s="81">
        <f>SUM(SON_Quarterly!Y92:AB92)</f>
        <v>0</v>
      </c>
      <c r="J92" s="81">
        <f>SUM(SON_Quarterly!AC92:AF92)</f>
        <v>0</v>
      </c>
      <c r="K92" s="81">
        <f>SUM(SON_Quarterly!AG92:AJ92)</f>
        <v>0</v>
      </c>
      <c r="L92" s="81">
        <f>SUM(SON_Quarterly!AK92:AN92)</f>
        <v>0</v>
      </c>
      <c r="M92" s="81">
        <f>SUM(SON_Quarterly!AO92:AR92)</f>
        <v>0</v>
      </c>
      <c r="N92" s="81">
        <f>SUM(SON_Quarterly!AS92:AV92)</f>
        <v>0</v>
      </c>
      <c r="O92" s="81">
        <f>SUM(SON_Quarterly!AW92:AZ92)</f>
        <v>0</v>
      </c>
      <c r="P92" s="81">
        <f>SUM(SON_Quarterly!BA92:BD92)</f>
        <v>0</v>
      </c>
      <c r="Q92" s="81">
        <f>SUM(SON_Quarterly!BE92:BH92)</f>
        <v>0</v>
      </c>
    </row>
    <row r="93" spans="2:17" x14ac:dyDescent="0.45">
      <c r="B93" s="31" t="s">
        <v>117</v>
      </c>
      <c r="C93"/>
      <c r="D93" s="83"/>
      <c r="E93" s="83"/>
      <c r="F93" s="81">
        <f>SUM(SON_Quarterly!M93:P93)</f>
        <v>31</v>
      </c>
      <c r="G93" s="75">
        <f>SUM(SON_Quarterly!Q93:T93)</f>
        <v>39</v>
      </c>
      <c r="H93" s="110">
        <f>SUM(SON_Quarterly!U93:X93)</f>
        <v>0</v>
      </c>
      <c r="I93" s="81">
        <f>SUM(SON_Quarterly!Y93:AB93)</f>
        <v>0</v>
      </c>
      <c r="J93" s="81">
        <f>SUM(SON_Quarterly!AC93:AF93)</f>
        <v>0</v>
      </c>
      <c r="K93" s="81">
        <f>SUM(SON_Quarterly!AG93:AJ93)</f>
        <v>0</v>
      </c>
      <c r="L93" s="81">
        <f>SUM(SON_Quarterly!AK93:AN93)</f>
        <v>0</v>
      </c>
      <c r="M93" s="81">
        <f>SUM(SON_Quarterly!AO93:AR93)</f>
        <v>0</v>
      </c>
      <c r="N93" s="81">
        <f>SUM(SON_Quarterly!AS93:AV93)</f>
        <v>0</v>
      </c>
      <c r="O93" s="81">
        <f>SUM(SON_Quarterly!AW93:AZ93)</f>
        <v>0</v>
      </c>
      <c r="P93" s="81">
        <f>SUM(SON_Quarterly!BA93:BD93)</f>
        <v>0</v>
      </c>
      <c r="Q93" s="81">
        <f>SUM(SON_Quarterly!BE93:BH93)</f>
        <v>0</v>
      </c>
    </row>
    <row r="94" spans="2:17" x14ac:dyDescent="0.45">
      <c r="B94" s="31" t="s">
        <v>118</v>
      </c>
      <c r="C94"/>
      <c r="D94" s="83"/>
      <c r="E94" s="83"/>
      <c r="F94" s="81">
        <f>SUM(SON_Quarterly!M94:P94)</f>
        <v>15</v>
      </c>
      <c r="G94" s="75">
        <f>SUM(SON_Quarterly!Q94:T94)</f>
        <v>7</v>
      </c>
      <c r="H94" s="110">
        <f>SUM(SON_Quarterly!U94:X94)</f>
        <v>0</v>
      </c>
      <c r="I94" s="81">
        <f>SUM(SON_Quarterly!Y94:AB94)</f>
        <v>0</v>
      </c>
      <c r="J94" s="81">
        <f>SUM(SON_Quarterly!AC94:AF94)</f>
        <v>0</v>
      </c>
      <c r="K94" s="81">
        <f>SUM(SON_Quarterly!AG94:AJ94)</f>
        <v>0</v>
      </c>
      <c r="L94" s="81">
        <f>SUM(SON_Quarterly!AK94:AN94)</f>
        <v>0</v>
      </c>
      <c r="M94" s="81">
        <f>SUM(SON_Quarterly!AO94:AR94)</f>
        <v>0</v>
      </c>
      <c r="N94" s="81">
        <f>SUM(SON_Quarterly!AS94:AV94)</f>
        <v>0</v>
      </c>
      <c r="O94" s="81">
        <f>SUM(SON_Quarterly!AW94:AZ94)</f>
        <v>0</v>
      </c>
      <c r="P94" s="81">
        <f>SUM(SON_Quarterly!BA94:BD94)</f>
        <v>0</v>
      </c>
      <c r="Q94" s="81">
        <f>SUM(SON_Quarterly!BE94:BH94)</f>
        <v>0</v>
      </c>
    </row>
    <row r="95" spans="2:17" x14ac:dyDescent="0.45">
      <c r="B95" s="31" t="s">
        <v>119</v>
      </c>
      <c r="C95"/>
      <c r="D95" s="83"/>
      <c r="E95" s="83"/>
      <c r="F95" s="81">
        <f>SUM(SON_Quarterly!M95:P95)</f>
        <v>0</v>
      </c>
      <c r="G95" s="75">
        <f>SUM(SON_Quarterly!Q95:T95)</f>
        <v>14</v>
      </c>
      <c r="H95" s="110">
        <f>SUM(SON_Quarterly!U95:X95)</f>
        <v>3</v>
      </c>
      <c r="I95" s="81">
        <f>SUM(SON_Quarterly!Y95:AB95)</f>
        <v>0</v>
      </c>
      <c r="J95" s="81">
        <f>SUM(SON_Quarterly!AC95:AF95)</f>
        <v>0</v>
      </c>
      <c r="K95" s="81">
        <f>SUM(SON_Quarterly!AG95:AJ95)</f>
        <v>0</v>
      </c>
      <c r="L95" s="81">
        <f>SUM(SON_Quarterly!AK95:AN95)</f>
        <v>0</v>
      </c>
      <c r="M95" s="81">
        <f>SUM(SON_Quarterly!AO95:AR95)</f>
        <v>0</v>
      </c>
      <c r="N95" s="81">
        <f>SUM(SON_Quarterly!AS95:AV95)</f>
        <v>0</v>
      </c>
      <c r="O95" s="81">
        <f>SUM(SON_Quarterly!AW95:AZ95)</f>
        <v>0</v>
      </c>
      <c r="P95" s="81">
        <f>SUM(SON_Quarterly!BA95:BD95)</f>
        <v>0</v>
      </c>
      <c r="Q95" s="81">
        <f>SUM(SON_Quarterly!BE95:BH95)</f>
        <v>0</v>
      </c>
    </row>
    <row r="96" spans="2:17" x14ac:dyDescent="0.45">
      <c r="B96" s="31" t="s">
        <v>120</v>
      </c>
      <c r="C96"/>
      <c r="D96" s="83"/>
      <c r="E96" s="83"/>
      <c r="F96" s="81">
        <f>SUM(SON_Quarterly!M96:P96)</f>
        <v>80</v>
      </c>
      <c r="G96" s="75">
        <f>SUM(SON_Quarterly!Q96:T96)</f>
        <v>53</v>
      </c>
      <c r="H96" s="110">
        <f>SUM(SON_Quarterly!U96:X96)</f>
        <v>7</v>
      </c>
      <c r="I96" s="81">
        <f>SUM(SON_Quarterly!Y96:AB96)</f>
        <v>0</v>
      </c>
      <c r="J96" s="81">
        <f>SUM(SON_Quarterly!AC96:AF96)</f>
        <v>0</v>
      </c>
      <c r="K96" s="81">
        <f>SUM(SON_Quarterly!AG96:AJ96)</f>
        <v>0</v>
      </c>
      <c r="L96" s="81">
        <f>SUM(SON_Quarterly!AK96:AN96)</f>
        <v>0</v>
      </c>
      <c r="M96" s="81">
        <f>SUM(SON_Quarterly!AO96:AR96)</f>
        <v>0</v>
      </c>
      <c r="N96" s="81">
        <f>SUM(SON_Quarterly!AS96:AV96)</f>
        <v>0</v>
      </c>
      <c r="O96" s="81">
        <f>SUM(SON_Quarterly!AW96:AZ96)</f>
        <v>0</v>
      </c>
      <c r="P96" s="81">
        <f>SUM(SON_Quarterly!BA96:BD96)</f>
        <v>0</v>
      </c>
      <c r="Q96" s="81">
        <f>SUM(SON_Quarterly!BE96:BH96)</f>
        <v>0</v>
      </c>
    </row>
    <row r="97" spans="2:17" x14ac:dyDescent="0.45">
      <c r="B97" s="31" t="s">
        <v>121</v>
      </c>
      <c r="C97"/>
      <c r="D97" s="83"/>
      <c r="E97" s="83"/>
      <c r="F97" s="81">
        <f>SUM(SON_Quarterly!M97:P97)</f>
        <v>32</v>
      </c>
      <c r="G97" s="75">
        <f>SUM(SON_Quarterly!Q97:T97)</f>
        <v>1</v>
      </c>
      <c r="H97" s="110">
        <f>SUM(SON_Quarterly!U97:X97)</f>
        <v>0</v>
      </c>
      <c r="I97" s="81">
        <f>SUM(SON_Quarterly!Y97:AB97)</f>
        <v>0</v>
      </c>
      <c r="J97" s="81">
        <f>SUM(SON_Quarterly!AC97:AF97)</f>
        <v>0</v>
      </c>
      <c r="K97" s="81">
        <f>SUM(SON_Quarterly!AG97:AJ97)</f>
        <v>0</v>
      </c>
      <c r="L97" s="81">
        <f>SUM(SON_Quarterly!AK97:AN97)</f>
        <v>0</v>
      </c>
      <c r="M97" s="81">
        <f>SUM(SON_Quarterly!AO97:AR97)</f>
        <v>0</v>
      </c>
      <c r="N97" s="81">
        <f>SUM(SON_Quarterly!AS97:AV97)</f>
        <v>0</v>
      </c>
      <c r="O97" s="81">
        <f>SUM(SON_Quarterly!AW97:AZ97)</f>
        <v>0</v>
      </c>
      <c r="P97" s="81">
        <f>SUM(SON_Quarterly!BA97:BD97)</f>
        <v>0</v>
      </c>
      <c r="Q97" s="81">
        <f>SUM(SON_Quarterly!BE97:BH97)</f>
        <v>0</v>
      </c>
    </row>
    <row r="98" spans="2:17" x14ac:dyDescent="0.45">
      <c r="B98" s="31" t="s">
        <v>122</v>
      </c>
      <c r="C98"/>
      <c r="D98" s="83"/>
      <c r="E98" s="83"/>
      <c r="F98" s="81">
        <f>SUM(SON_Quarterly!M98:P98)</f>
        <v>30</v>
      </c>
      <c r="G98" s="75">
        <f>SUM(SON_Quarterly!Q98:T98)</f>
        <v>50</v>
      </c>
      <c r="H98" s="110">
        <f>SUM(SON_Quarterly!U98:X98)</f>
        <v>2</v>
      </c>
      <c r="I98" s="81">
        <f>SUM(SON_Quarterly!Y98:AB98)</f>
        <v>0</v>
      </c>
      <c r="J98" s="81">
        <f>SUM(SON_Quarterly!AC98:AF98)</f>
        <v>0</v>
      </c>
      <c r="K98" s="81">
        <f>SUM(SON_Quarterly!AG98:AJ98)</f>
        <v>0</v>
      </c>
      <c r="L98" s="81">
        <f>SUM(SON_Quarterly!AK98:AN98)</f>
        <v>0</v>
      </c>
      <c r="M98" s="81">
        <f>SUM(SON_Quarterly!AO98:AR98)</f>
        <v>0</v>
      </c>
      <c r="N98" s="81">
        <f>SUM(SON_Quarterly!AS98:AV98)</f>
        <v>0</v>
      </c>
      <c r="O98" s="81">
        <f>SUM(SON_Quarterly!AW98:AZ98)</f>
        <v>0</v>
      </c>
      <c r="P98" s="81">
        <f>SUM(SON_Quarterly!BA98:BD98)</f>
        <v>0</v>
      </c>
      <c r="Q98" s="81">
        <f>SUM(SON_Quarterly!BE98:BH98)</f>
        <v>0</v>
      </c>
    </row>
    <row r="99" spans="2:17" x14ac:dyDescent="0.45">
      <c r="B99" s="31" t="s">
        <v>123</v>
      </c>
      <c r="C99"/>
      <c r="D99" s="83"/>
      <c r="E99" s="83"/>
      <c r="F99" s="81">
        <f>SUM(SON_Quarterly!M99:P99)</f>
        <v>158</v>
      </c>
      <c r="G99" s="75">
        <f>SUM(SON_Quarterly!Q99:T99)</f>
        <v>110</v>
      </c>
      <c r="H99" s="110">
        <f>SUM(SON_Quarterly!U99:X99)</f>
        <v>28</v>
      </c>
      <c r="I99" s="81">
        <f>SUM(SON_Quarterly!Y99:AB99)</f>
        <v>0</v>
      </c>
      <c r="J99" s="81">
        <f>SUM(SON_Quarterly!AC99:AF99)</f>
        <v>0</v>
      </c>
      <c r="K99" s="81">
        <f>SUM(SON_Quarterly!AG99:AJ99)</f>
        <v>0</v>
      </c>
      <c r="L99" s="81">
        <f>SUM(SON_Quarterly!AK99:AN99)</f>
        <v>0</v>
      </c>
      <c r="M99" s="81">
        <f>SUM(SON_Quarterly!AO99:AR99)</f>
        <v>0</v>
      </c>
      <c r="N99" s="81">
        <f>SUM(SON_Quarterly!AS99:AV99)</f>
        <v>0</v>
      </c>
      <c r="O99" s="81">
        <f>SUM(SON_Quarterly!AW99:AZ99)</f>
        <v>0</v>
      </c>
      <c r="P99" s="81">
        <f>SUM(SON_Quarterly!BA99:BD99)</f>
        <v>0</v>
      </c>
      <c r="Q99" s="81">
        <f>SUM(SON_Quarterly!BE99:BH99)</f>
        <v>0</v>
      </c>
    </row>
    <row r="100" spans="2:17" x14ac:dyDescent="0.45">
      <c r="B100" s="31" t="s">
        <v>124</v>
      </c>
      <c r="C100"/>
      <c r="D100" s="83"/>
      <c r="E100" s="83"/>
      <c r="F100" s="81">
        <f>SUM(SON_Quarterly!M100:P100)</f>
        <v>323</v>
      </c>
      <c r="G100" s="75">
        <f>SUM(SON_Quarterly!Q100:T100)</f>
        <v>236</v>
      </c>
      <c r="H100" s="110">
        <f>SUM(SON_Quarterly!U100:X100)</f>
        <v>32</v>
      </c>
      <c r="I100" s="81">
        <f>SUM(SON_Quarterly!Y100:AB100)</f>
        <v>0</v>
      </c>
      <c r="J100" s="81">
        <f>SUM(SON_Quarterly!AC100:AF100)</f>
        <v>0</v>
      </c>
      <c r="K100" s="81">
        <f>SUM(SON_Quarterly!AG100:AJ100)</f>
        <v>0</v>
      </c>
      <c r="L100" s="81">
        <f>SUM(SON_Quarterly!AK100:AN100)</f>
        <v>0</v>
      </c>
      <c r="M100" s="81">
        <f>SUM(SON_Quarterly!AO100:AR100)</f>
        <v>0</v>
      </c>
      <c r="N100" s="81">
        <f>SUM(SON_Quarterly!AS100:AV100)</f>
        <v>0</v>
      </c>
      <c r="O100" s="81">
        <f>SUM(SON_Quarterly!AW100:AZ100)</f>
        <v>0</v>
      </c>
      <c r="P100" s="81">
        <f>SUM(SON_Quarterly!BA100:BD100)</f>
        <v>0</v>
      </c>
      <c r="Q100" s="81">
        <f>SUM(SON_Quarterly!BE100:BH100)</f>
        <v>0</v>
      </c>
    </row>
    <row r="101" spans="2:17" x14ac:dyDescent="0.45">
      <c r="B101" s="31" t="s">
        <v>125</v>
      </c>
      <c r="C101"/>
      <c r="D101" s="83"/>
      <c r="E101" s="83"/>
      <c r="F101" s="81">
        <f>SUM(SON_Quarterly!M101:P101)</f>
        <v>36</v>
      </c>
      <c r="G101" s="75">
        <f>SUM(SON_Quarterly!Q101:T101)</f>
        <v>16</v>
      </c>
      <c r="H101" s="110">
        <f>SUM(SON_Quarterly!U101:X101)</f>
        <v>0</v>
      </c>
      <c r="I101" s="81">
        <f>SUM(SON_Quarterly!Y101:AB101)</f>
        <v>0</v>
      </c>
      <c r="J101" s="81">
        <f>SUM(SON_Quarterly!AC101:AF101)</f>
        <v>0</v>
      </c>
      <c r="K101" s="81">
        <f>SUM(SON_Quarterly!AG101:AJ101)</f>
        <v>0</v>
      </c>
      <c r="L101" s="81">
        <f>SUM(SON_Quarterly!AK101:AN101)</f>
        <v>0</v>
      </c>
      <c r="M101" s="81">
        <f>SUM(SON_Quarterly!AO101:AR101)</f>
        <v>0</v>
      </c>
      <c r="N101" s="81">
        <f>SUM(SON_Quarterly!AS101:AV101)</f>
        <v>0</v>
      </c>
      <c r="O101" s="81">
        <f>SUM(SON_Quarterly!AW101:AZ101)</f>
        <v>0</v>
      </c>
      <c r="P101" s="81">
        <f>SUM(SON_Quarterly!BA101:BD101)</f>
        <v>0</v>
      </c>
      <c r="Q101" s="81">
        <f>SUM(SON_Quarterly!BE101:BH101)</f>
        <v>0</v>
      </c>
    </row>
    <row r="102" spans="2:17" x14ac:dyDescent="0.45">
      <c r="B102" s="31" t="s">
        <v>126</v>
      </c>
      <c r="C102"/>
      <c r="D102" s="83"/>
      <c r="E102" s="83"/>
      <c r="F102" s="81">
        <f>SUM(SON_Quarterly!M102:P102)</f>
        <v>60</v>
      </c>
      <c r="G102" s="75">
        <f>SUM(SON_Quarterly!Q102:T102)</f>
        <v>40</v>
      </c>
      <c r="H102" s="110">
        <f>SUM(SON_Quarterly!U102:X102)</f>
        <v>3</v>
      </c>
      <c r="I102" s="81">
        <f>SUM(SON_Quarterly!Y102:AB102)</f>
        <v>0</v>
      </c>
      <c r="J102" s="81">
        <f>SUM(SON_Quarterly!AC102:AF102)</f>
        <v>0</v>
      </c>
      <c r="K102" s="81">
        <f>SUM(SON_Quarterly!AG102:AJ102)</f>
        <v>0</v>
      </c>
      <c r="L102" s="81">
        <f>SUM(SON_Quarterly!AK102:AN102)</f>
        <v>0</v>
      </c>
      <c r="M102" s="81">
        <f>SUM(SON_Quarterly!AO102:AR102)</f>
        <v>0</v>
      </c>
      <c r="N102" s="81">
        <f>SUM(SON_Quarterly!AS102:AV102)</f>
        <v>0</v>
      </c>
      <c r="O102" s="81">
        <f>SUM(SON_Quarterly!AW102:AZ102)</f>
        <v>0</v>
      </c>
      <c r="P102" s="81">
        <f>SUM(SON_Quarterly!BA102:BD102)</f>
        <v>0</v>
      </c>
      <c r="Q102" s="81">
        <f>SUM(SON_Quarterly!BE102:BH102)</f>
        <v>0</v>
      </c>
    </row>
    <row r="103" spans="2:17" x14ac:dyDescent="0.45">
      <c r="B103" s="47"/>
      <c r="C103"/>
      <c r="D103" s="83"/>
      <c r="E103" s="83"/>
      <c r="F103" s="83"/>
      <c r="G103" s="83"/>
      <c r="H103" s="108"/>
      <c r="I103" s="75"/>
      <c r="J103" s="75"/>
      <c r="K103" s="75"/>
      <c r="L103" s="75"/>
      <c r="M103" s="75"/>
      <c r="N103" s="75"/>
      <c r="O103" s="75"/>
      <c r="P103" s="75"/>
      <c r="Q103" s="75"/>
    </row>
    <row r="104" spans="2:17" s="7" customFormat="1" x14ac:dyDescent="0.45">
      <c r="B104" s="72" t="s">
        <v>131</v>
      </c>
      <c r="C104" s="70"/>
      <c r="D104" s="82">
        <f>SUM(D105:D111)</f>
        <v>0</v>
      </c>
      <c r="E104" s="82">
        <f t="shared" ref="E104:H104" si="45">SUM(E105:E111)</f>
        <v>0</v>
      </c>
      <c r="F104" s="82">
        <f t="shared" si="45"/>
        <v>181</v>
      </c>
      <c r="G104" s="82">
        <f t="shared" si="45"/>
        <v>241</v>
      </c>
      <c r="H104" s="112">
        <f t="shared" si="45"/>
        <v>46</v>
      </c>
      <c r="I104" s="137">
        <f t="shared" ref="I104:J104" si="46">SUM(I105:I111)</f>
        <v>0</v>
      </c>
      <c r="J104" s="137">
        <f t="shared" si="46"/>
        <v>0</v>
      </c>
      <c r="K104" s="137">
        <f t="shared" ref="K104:Q104" si="47">SUM(K105:K111)</f>
        <v>0</v>
      </c>
      <c r="L104" s="137">
        <f t="shared" si="47"/>
        <v>0</v>
      </c>
      <c r="M104" s="137">
        <f t="shared" si="47"/>
        <v>0</v>
      </c>
      <c r="N104" s="137">
        <f t="shared" si="47"/>
        <v>0</v>
      </c>
      <c r="O104" s="137">
        <f t="shared" si="47"/>
        <v>0</v>
      </c>
      <c r="P104" s="137">
        <f t="shared" si="47"/>
        <v>0</v>
      </c>
      <c r="Q104" s="137">
        <f t="shared" si="47"/>
        <v>0</v>
      </c>
    </row>
    <row r="105" spans="2:17" x14ac:dyDescent="0.45">
      <c r="B105" s="31" t="s">
        <v>132</v>
      </c>
      <c r="C105"/>
      <c r="D105" s="83"/>
      <c r="E105" s="83"/>
      <c r="F105" s="81">
        <f>SUM(SON_Quarterly!M105:P105)</f>
        <v>12</v>
      </c>
      <c r="G105" s="75">
        <f>SUM(SON_Quarterly!Q105:T105)</f>
        <v>1</v>
      </c>
      <c r="H105" s="110">
        <f>SUM(SON_Quarterly!U105:X105)</f>
        <v>4</v>
      </c>
      <c r="I105" s="81">
        <f>SUM(SON_Quarterly!Y105:AB105)</f>
        <v>0</v>
      </c>
      <c r="J105" s="81">
        <f>SUM(SON_Quarterly!AC105:AF105)</f>
        <v>0</v>
      </c>
      <c r="K105" s="81">
        <f>SUM(SON_Quarterly!AG105:AJ105)</f>
        <v>0</v>
      </c>
      <c r="L105" s="81">
        <f>SUM(SON_Quarterly!AK105:AN105)</f>
        <v>0</v>
      </c>
      <c r="M105" s="81">
        <f>SUM(SON_Quarterly!AO105:AR105)</f>
        <v>0</v>
      </c>
      <c r="N105" s="81">
        <f>SUM(SON_Quarterly!AS105:AV105)</f>
        <v>0</v>
      </c>
      <c r="O105" s="81">
        <f>SUM(SON_Quarterly!AW105:AZ105)</f>
        <v>0</v>
      </c>
      <c r="P105" s="81">
        <f>SUM(SON_Quarterly!BA105:BD105)</f>
        <v>0</v>
      </c>
      <c r="Q105" s="81">
        <f>SUM(SON_Quarterly!BE105:BH105)</f>
        <v>0</v>
      </c>
    </row>
    <row r="106" spans="2:17" x14ac:dyDescent="0.45">
      <c r="B106" s="31" t="s">
        <v>133</v>
      </c>
      <c r="C106"/>
      <c r="D106" s="83"/>
      <c r="E106" s="83"/>
      <c r="F106" s="81">
        <f>SUM(SON_Quarterly!M106:P106)</f>
        <v>75</v>
      </c>
      <c r="G106" s="75">
        <f>SUM(SON_Quarterly!Q106:T106)</f>
        <v>99</v>
      </c>
      <c r="H106" s="110">
        <f>SUM(SON_Quarterly!U106:X106)</f>
        <v>19</v>
      </c>
      <c r="I106" s="81">
        <f>SUM(SON_Quarterly!Y106:AB106)</f>
        <v>0</v>
      </c>
      <c r="J106" s="81">
        <f>SUM(SON_Quarterly!AC106:AF106)</f>
        <v>0</v>
      </c>
      <c r="K106" s="81">
        <f>SUM(SON_Quarterly!AG106:AJ106)</f>
        <v>0</v>
      </c>
      <c r="L106" s="81">
        <f>SUM(SON_Quarterly!AK106:AN106)</f>
        <v>0</v>
      </c>
      <c r="M106" s="81">
        <f>SUM(SON_Quarterly!AO106:AR106)</f>
        <v>0</v>
      </c>
      <c r="N106" s="81">
        <f>SUM(SON_Quarterly!AS106:AV106)</f>
        <v>0</v>
      </c>
      <c r="O106" s="81">
        <f>SUM(SON_Quarterly!AW106:AZ106)</f>
        <v>0</v>
      </c>
      <c r="P106" s="81">
        <f>SUM(SON_Quarterly!BA106:BD106)</f>
        <v>0</v>
      </c>
      <c r="Q106" s="81">
        <f>SUM(SON_Quarterly!BE106:BH106)</f>
        <v>0</v>
      </c>
    </row>
    <row r="107" spans="2:17" x14ac:dyDescent="0.45">
      <c r="B107" s="31" t="s">
        <v>134</v>
      </c>
      <c r="C107"/>
      <c r="D107" s="83"/>
      <c r="E107" s="83"/>
      <c r="F107" s="81">
        <f>SUM(SON_Quarterly!M107:P107)</f>
        <v>8</v>
      </c>
      <c r="G107" s="75">
        <f>SUM(SON_Quarterly!Q107:T107)</f>
        <v>5</v>
      </c>
      <c r="H107" s="110">
        <f>SUM(SON_Quarterly!U107:X107)</f>
        <v>7</v>
      </c>
      <c r="I107" s="81">
        <f>SUM(SON_Quarterly!Y107:AB107)</f>
        <v>0</v>
      </c>
      <c r="J107" s="81">
        <f>SUM(SON_Quarterly!AC107:AF107)</f>
        <v>0</v>
      </c>
      <c r="K107" s="81">
        <f>SUM(SON_Quarterly!AG107:AJ107)</f>
        <v>0</v>
      </c>
      <c r="L107" s="81">
        <f>SUM(SON_Quarterly!AK107:AN107)</f>
        <v>0</v>
      </c>
      <c r="M107" s="81">
        <f>SUM(SON_Quarterly!AO107:AR107)</f>
        <v>0</v>
      </c>
      <c r="N107" s="81">
        <f>SUM(SON_Quarterly!AS107:AV107)</f>
        <v>0</v>
      </c>
      <c r="O107" s="81">
        <f>SUM(SON_Quarterly!AW107:AZ107)</f>
        <v>0</v>
      </c>
      <c r="P107" s="81">
        <f>SUM(SON_Quarterly!BA107:BD107)</f>
        <v>0</v>
      </c>
      <c r="Q107" s="81">
        <f>SUM(SON_Quarterly!BE107:BH107)</f>
        <v>0</v>
      </c>
    </row>
    <row r="108" spans="2:17" x14ac:dyDescent="0.45">
      <c r="B108" s="31" t="s">
        <v>135</v>
      </c>
      <c r="C108"/>
      <c r="D108" s="83"/>
      <c r="E108" s="83"/>
      <c r="F108" s="81">
        <f>SUM(SON_Quarterly!M108:P108)</f>
        <v>1</v>
      </c>
      <c r="G108" s="75">
        <f>SUM(SON_Quarterly!Q108:T108)</f>
        <v>18</v>
      </c>
      <c r="H108" s="110">
        <f>SUM(SON_Quarterly!U108:X108)</f>
        <v>6</v>
      </c>
      <c r="I108" s="81">
        <f>SUM(SON_Quarterly!Y108:AB108)</f>
        <v>0</v>
      </c>
      <c r="J108" s="81">
        <f>SUM(SON_Quarterly!AC108:AF108)</f>
        <v>0</v>
      </c>
      <c r="K108" s="81">
        <f>SUM(SON_Quarterly!AG108:AJ108)</f>
        <v>0</v>
      </c>
      <c r="L108" s="81">
        <f>SUM(SON_Quarterly!AK108:AN108)</f>
        <v>0</v>
      </c>
      <c r="M108" s="81">
        <f>SUM(SON_Quarterly!AO108:AR108)</f>
        <v>0</v>
      </c>
      <c r="N108" s="81">
        <f>SUM(SON_Quarterly!AS108:AV108)</f>
        <v>0</v>
      </c>
      <c r="O108" s="81">
        <f>SUM(SON_Quarterly!AW108:AZ108)</f>
        <v>0</v>
      </c>
      <c r="P108" s="81">
        <f>SUM(SON_Quarterly!BA108:BD108)</f>
        <v>0</v>
      </c>
      <c r="Q108" s="81">
        <f>SUM(SON_Quarterly!BE108:BH108)</f>
        <v>0</v>
      </c>
    </row>
    <row r="109" spans="2:17" x14ac:dyDescent="0.45">
      <c r="B109" s="31" t="s">
        <v>136</v>
      </c>
      <c r="C109"/>
      <c r="D109" s="83"/>
      <c r="E109" s="83"/>
      <c r="F109" s="81">
        <f>SUM(SON_Quarterly!M109:P109)</f>
        <v>22</v>
      </c>
      <c r="G109" s="75">
        <f>SUM(SON_Quarterly!Q109:T109)</f>
        <v>0</v>
      </c>
      <c r="H109" s="110">
        <f>SUM(SON_Quarterly!U109:X109)</f>
        <v>0</v>
      </c>
      <c r="I109" s="81">
        <f>SUM(SON_Quarterly!Y109:AB109)</f>
        <v>0</v>
      </c>
      <c r="J109" s="81">
        <f>SUM(SON_Quarterly!AC109:AF109)</f>
        <v>0</v>
      </c>
      <c r="K109" s="81">
        <f>SUM(SON_Quarterly!AG109:AJ109)</f>
        <v>0</v>
      </c>
      <c r="L109" s="81">
        <f>SUM(SON_Quarterly!AK109:AN109)</f>
        <v>0</v>
      </c>
      <c r="M109" s="81">
        <f>SUM(SON_Quarterly!AO109:AR109)</f>
        <v>0</v>
      </c>
      <c r="N109" s="81">
        <f>SUM(SON_Quarterly!AS109:AV109)</f>
        <v>0</v>
      </c>
      <c r="O109" s="81">
        <f>SUM(SON_Quarterly!AW109:AZ109)</f>
        <v>0</v>
      </c>
      <c r="P109" s="81">
        <f>SUM(SON_Quarterly!BA109:BD109)</f>
        <v>0</v>
      </c>
      <c r="Q109" s="81">
        <f>SUM(SON_Quarterly!BE109:BH109)</f>
        <v>0</v>
      </c>
    </row>
    <row r="110" spans="2:17" x14ac:dyDescent="0.45">
      <c r="B110" s="31" t="s">
        <v>137</v>
      </c>
      <c r="C110"/>
      <c r="D110" s="83"/>
      <c r="E110" s="83"/>
      <c r="F110" s="81">
        <f>SUM(SON_Quarterly!M110:P110)</f>
        <v>58</v>
      </c>
      <c r="G110" s="75">
        <f>SUM(SON_Quarterly!Q110:T110)</f>
        <v>112</v>
      </c>
      <c r="H110" s="110">
        <f>SUM(SON_Quarterly!U110:X110)</f>
        <v>10</v>
      </c>
      <c r="I110" s="81">
        <f>SUM(SON_Quarterly!Y110:AB110)</f>
        <v>0</v>
      </c>
      <c r="J110" s="81">
        <f>SUM(SON_Quarterly!AC110:AF110)</f>
        <v>0</v>
      </c>
      <c r="K110" s="81">
        <f>SUM(SON_Quarterly!AG110:AJ110)</f>
        <v>0</v>
      </c>
      <c r="L110" s="81">
        <f>SUM(SON_Quarterly!AK110:AN110)</f>
        <v>0</v>
      </c>
      <c r="M110" s="81">
        <f>SUM(SON_Quarterly!AO110:AR110)</f>
        <v>0</v>
      </c>
      <c r="N110" s="81">
        <f>SUM(SON_Quarterly!AS110:AV110)</f>
        <v>0</v>
      </c>
      <c r="O110" s="81">
        <f>SUM(SON_Quarterly!AW110:AZ110)</f>
        <v>0</v>
      </c>
      <c r="P110" s="81">
        <f>SUM(SON_Quarterly!BA110:BD110)</f>
        <v>0</v>
      </c>
      <c r="Q110" s="81">
        <f>SUM(SON_Quarterly!BE110:BH110)</f>
        <v>0</v>
      </c>
    </row>
    <row r="111" spans="2:17" x14ac:dyDescent="0.45">
      <c r="B111" s="31" t="s">
        <v>12</v>
      </c>
      <c r="C111"/>
      <c r="D111" s="83"/>
      <c r="E111" s="83"/>
      <c r="F111" s="81">
        <f>SUM(SON_Quarterly!M111:P111)</f>
        <v>5</v>
      </c>
      <c r="G111" s="75">
        <f>SUM(SON_Quarterly!Q111:T111)</f>
        <v>6</v>
      </c>
      <c r="H111" s="110">
        <f>SUM(SON_Quarterly!U111:X111)</f>
        <v>0</v>
      </c>
      <c r="I111" s="81">
        <f>SUM(SON_Quarterly!Y111:AB111)</f>
        <v>0</v>
      </c>
      <c r="J111" s="81">
        <f>SUM(SON_Quarterly!AC111:AF111)</f>
        <v>0</v>
      </c>
      <c r="K111" s="81">
        <f>SUM(SON_Quarterly!AG111:AJ111)</f>
        <v>0</v>
      </c>
      <c r="L111" s="81">
        <f>SUM(SON_Quarterly!AK111:AN111)</f>
        <v>0</v>
      </c>
      <c r="M111" s="81">
        <f>SUM(SON_Quarterly!AO111:AR111)</f>
        <v>0</v>
      </c>
      <c r="N111" s="81">
        <f>SUM(SON_Quarterly!AS111:AV111)</f>
        <v>0</v>
      </c>
      <c r="O111" s="81">
        <f>SUM(SON_Quarterly!AW111:AZ111)</f>
        <v>0</v>
      </c>
      <c r="P111" s="81">
        <f>SUM(SON_Quarterly!BA111:BD111)</f>
        <v>0</v>
      </c>
      <c r="Q111" s="81">
        <f>SUM(SON_Quarterly!BE111:BH111)</f>
        <v>0</v>
      </c>
    </row>
    <row r="112" spans="2:17" x14ac:dyDescent="0.45">
      <c r="B112" s="31"/>
      <c r="C112"/>
      <c r="D112" s="83"/>
      <c r="E112" s="83"/>
      <c r="F112" s="83"/>
      <c r="G112" s="83"/>
      <c r="H112" s="108"/>
      <c r="I112" s="75"/>
      <c r="J112" s="75"/>
      <c r="K112" s="75"/>
      <c r="L112" s="75"/>
      <c r="M112" s="75"/>
      <c r="N112" s="75"/>
      <c r="O112" s="75"/>
      <c r="P112" s="75"/>
      <c r="Q112" s="75"/>
    </row>
    <row r="113" spans="2:17" s="7" customFormat="1" x14ac:dyDescent="0.45">
      <c r="B113" s="73" t="s">
        <v>142</v>
      </c>
      <c r="C113" s="70"/>
      <c r="D113" s="82">
        <f>SUM(D114:D118)</f>
        <v>0</v>
      </c>
      <c r="E113" s="82">
        <f t="shared" ref="E113:H113" si="48">SUM(E114:E118)</f>
        <v>0</v>
      </c>
      <c r="F113" s="82">
        <f t="shared" si="48"/>
        <v>237</v>
      </c>
      <c r="G113" s="82">
        <f t="shared" si="48"/>
        <v>190</v>
      </c>
      <c r="H113" s="112">
        <f t="shared" si="48"/>
        <v>32</v>
      </c>
      <c r="I113" s="137">
        <f t="shared" ref="I113:J113" si="49">SUM(I114:I118)</f>
        <v>0</v>
      </c>
      <c r="J113" s="137">
        <f t="shared" si="49"/>
        <v>0</v>
      </c>
      <c r="K113" s="137">
        <f t="shared" ref="K113:Q113" si="50">SUM(K114:K118)</f>
        <v>0</v>
      </c>
      <c r="L113" s="137">
        <f t="shared" si="50"/>
        <v>0</v>
      </c>
      <c r="M113" s="137">
        <f t="shared" si="50"/>
        <v>0</v>
      </c>
      <c r="N113" s="137">
        <f t="shared" si="50"/>
        <v>0</v>
      </c>
      <c r="O113" s="137">
        <f t="shared" si="50"/>
        <v>0</v>
      </c>
      <c r="P113" s="137">
        <f t="shared" si="50"/>
        <v>0</v>
      </c>
      <c r="Q113" s="137">
        <f t="shared" si="50"/>
        <v>0</v>
      </c>
    </row>
    <row r="114" spans="2:17" x14ac:dyDescent="0.45">
      <c r="B114" s="31" t="s">
        <v>143</v>
      </c>
      <c r="C114"/>
      <c r="D114" s="83"/>
      <c r="E114" s="83"/>
      <c r="F114" s="81">
        <f>SUM(SON_Quarterly!M114:P114)</f>
        <v>34</v>
      </c>
      <c r="G114" s="75">
        <f>SUM(SON_Quarterly!Q114:T114)</f>
        <v>5</v>
      </c>
      <c r="H114" s="110">
        <f>SUM(SON_Quarterly!U114:X114)</f>
        <v>0</v>
      </c>
      <c r="I114" s="81">
        <f>SUM(SON_Quarterly!Y114:AB114)</f>
        <v>0</v>
      </c>
      <c r="J114" s="81">
        <f>SUM(SON_Quarterly!AC114:AF114)</f>
        <v>0</v>
      </c>
      <c r="K114" s="81">
        <f>SUM(SON_Quarterly!AG114:AJ114)</f>
        <v>0</v>
      </c>
      <c r="L114" s="81">
        <f>SUM(SON_Quarterly!AK114:AN114)</f>
        <v>0</v>
      </c>
      <c r="M114" s="81">
        <f>SUM(SON_Quarterly!AO114:AR114)</f>
        <v>0</v>
      </c>
      <c r="N114" s="81">
        <f>SUM(SON_Quarterly!AS114:AV114)</f>
        <v>0</v>
      </c>
      <c r="O114" s="81">
        <f>SUM(SON_Quarterly!AW114:AZ114)</f>
        <v>0</v>
      </c>
      <c r="P114" s="81">
        <f>SUM(SON_Quarterly!BA114:BD114)</f>
        <v>0</v>
      </c>
      <c r="Q114" s="81">
        <f>SUM(SON_Quarterly!BE114:BH114)</f>
        <v>0</v>
      </c>
    </row>
    <row r="115" spans="2:17" x14ac:dyDescent="0.45">
      <c r="B115" s="31" t="s">
        <v>144</v>
      </c>
      <c r="C115"/>
      <c r="D115" s="83"/>
      <c r="E115" s="83"/>
      <c r="F115" s="81">
        <f>SUM(SON_Quarterly!M115:P115)</f>
        <v>7</v>
      </c>
      <c r="G115" s="75">
        <f>SUM(SON_Quarterly!Q115:T115)</f>
        <v>5</v>
      </c>
      <c r="H115" s="110">
        <f>SUM(SON_Quarterly!U115:X115)</f>
        <v>0</v>
      </c>
      <c r="I115" s="81">
        <f>SUM(SON_Quarterly!Y115:AB115)</f>
        <v>0</v>
      </c>
      <c r="J115" s="81">
        <f>SUM(SON_Quarterly!AC115:AF115)</f>
        <v>0</v>
      </c>
      <c r="K115" s="81">
        <f>SUM(SON_Quarterly!AG115:AJ115)</f>
        <v>0</v>
      </c>
      <c r="L115" s="81">
        <f>SUM(SON_Quarterly!AK115:AN115)</f>
        <v>0</v>
      </c>
      <c r="M115" s="81">
        <f>SUM(SON_Quarterly!AO115:AR115)</f>
        <v>0</v>
      </c>
      <c r="N115" s="81">
        <f>SUM(SON_Quarterly!AS115:AV115)</f>
        <v>0</v>
      </c>
      <c r="O115" s="81">
        <f>SUM(SON_Quarterly!AW115:AZ115)</f>
        <v>0</v>
      </c>
      <c r="P115" s="81">
        <f>SUM(SON_Quarterly!BA115:BD115)</f>
        <v>0</v>
      </c>
      <c r="Q115" s="81">
        <f>SUM(SON_Quarterly!BE115:BH115)</f>
        <v>0</v>
      </c>
    </row>
    <row r="116" spans="2:17" x14ac:dyDescent="0.45">
      <c r="B116" s="31" t="s">
        <v>145</v>
      </c>
      <c r="C116"/>
      <c r="D116" s="83"/>
      <c r="E116" s="83"/>
      <c r="F116" s="81">
        <f>SUM(SON_Quarterly!M116:P116)</f>
        <v>4</v>
      </c>
      <c r="G116" s="75">
        <f>SUM(SON_Quarterly!Q116:T116)</f>
        <v>2</v>
      </c>
      <c r="H116" s="110">
        <f>SUM(SON_Quarterly!U116:X116)</f>
        <v>0</v>
      </c>
      <c r="I116" s="81">
        <f>SUM(SON_Quarterly!Y116:AB116)</f>
        <v>0</v>
      </c>
      <c r="J116" s="81">
        <f>SUM(SON_Quarterly!AC116:AF116)</f>
        <v>0</v>
      </c>
      <c r="K116" s="81">
        <f>SUM(SON_Quarterly!AG116:AJ116)</f>
        <v>0</v>
      </c>
      <c r="L116" s="81">
        <f>SUM(SON_Quarterly!AK116:AN116)</f>
        <v>0</v>
      </c>
      <c r="M116" s="81">
        <f>SUM(SON_Quarterly!AO116:AR116)</f>
        <v>0</v>
      </c>
      <c r="N116" s="81">
        <f>SUM(SON_Quarterly!AS116:AV116)</f>
        <v>0</v>
      </c>
      <c r="O116" s="81">
        <f>SUM(SON_Quarterly!AW116:AZ116)</f>
        <v>0</v>
      </c>
      <c r="P116" s="81">
        <f>SUM(SON_Quarterly!BA116:BD116)</f>
        <v>0</v>
      </c>
      <c r="Q116" s="81">
        <f>SUM(SON_Quarterly!BE116:BH116)</f>
        <v>0</v>
      </c>
    </row>
    <row r="117" spans="2:17" x14ac:dyDescent="0.45">
      <c r="B117" s="31" t="s">
        <v>146</v>
      </c>
      <c r="C117"/>
      <c r="D117" s="83"/>
      <c r="E117" s="83"/>
      <c r="F117" s="81">
        <f>SUM(SON_Quarterly!M117:P117)</f>
        <v>189</v>
      </c>
      <c r="G117" s="75">
        <f>SUM(SON_Quarterly!Q117:T117)</f>
        <v>164</v>
      </c>
      <c r="H117" s="110">
        <f>SUM(SON_Quarterly!U117:X117)</f>
        <v>32</v>
      </c>
      <c r="I117" s="81">
        <f>SUM(SON_Quarterly!Y117:AB117)</f>
        <v>0</v>
      </c>
      <c r="J117" s="81">
        <f>SUM(SON_Quarterly!AC117:AF117)</f>
        <v>0</v>
      </c>
      <c r="K117" s="81">
        <f>SUM(SON_Quarterly!AG117:AJ117)</f>
        <v>0</v>
      </c>
      <c r="L117" s="81">
        <f>SUM(SON_Quarterly!AK117:AN117)</f>
        <v>0</v>
      </c>
      <c r="M117" s="81">
        <f>SUM(SON_Quarterly!AO117:AR117)</f>
        <v>0</v>
      </c>
      <c r="N117" s="81">
        <f>SUM(SON_Quarterly!AS117:AV117)</f>
        <v>0</v>
      </c>
      <c r="O117" s="81">
        <f>SUM(SON_Quarterly!AW117:AZ117)</f>
        <v>0</v>
      </c>
      <c r="P117" s="81">
        <f>SUM(SON_Quarterly!BA117:BD117)</f>
        <v>0</v>
      </c>
      <c r="Q117" s="81">
        <f>SUM(SON_Quarterly!BE117:BH117)</f>
        <v>0</v>
      </c>
    </row>
    <row r="118" spans="2:17" x14ac:dyDescent="0.45">
      <c r="B118" s="31" t="s">
        <v>147</v>
      </c>
      <c r="C118"/>
      <c r="D118" s="83"/>
      <c r="E118" s="83"/>
      <c r="F118" s="81">
        <f>SUM(SON_Quarterly!M118:P118)</f>
        <v>3</v>
      </c>
      <c r="G118" s="75">
        <f>SUM(SON_Quarterly!Q118:T118)</f>
        <v>14</v>
      </c>
      <c r="H118" s="110">
        <f>SUM(SON_Quarterly!U118:X118)</f>
        <v>0</v>
      </c>
      <c r="I118" s="81">
        <f>SUM(SON_Quarterly!Y118:AB118)</f>
        <v>0</v>
      </c>
      <c r="J118" s="81">
        <f>SUM(SON_Quarterly!AC118:AF118)</f>
        <v>0</v>
      </c>
      <c r="K118" s="81">
        <f>SUM(SON_Quarterly!AG118:AJ118)</f>
        <v>0</v>
      </c>
      <c r="L118" s="81">
        <f>SUM(SON_Quarterly!AK118:AN118)</f>
        <v>0</v>
      </c>
      <c r="M118" s="81">
        <f>SUM(SON_Quarterly!AO118:AR118)</f>
        <v>0</v>
      </c>
      <c r="N118" s="81">
        <f>SUM(SON_Quarterly!AS118:AV118)</f>
        <v>0</v>
      </c>
      <c r="O118" s="81">
        <f>SUM(SON_Quarterly!AW118:AZ118)</f>
        <v>0</v>
      </c>
      <c r="P118" s="81">
        <f>SUM(SON_Quarterly!BA118:BD118)</f>
        <v>0</v>
      </c>
      <c r="Q118" s="81">
        <f>SUM(SON_Quarterly!BE118:BH118)</f>
        <v>0</v>
      </c>
    </row>
    <row r="119" spans="2:17" x14ac:dyDescent="0.45">
      <c r="B119" s="47"/>
      <c r="C119"/>
      <c r="D119" s="83"/>
      <c r="E119" s="83"/>
      <c r="F119" s="83"/>
      <c r="G119" s="83"/>
      <c r="H119" s="108"/>
      <c r="I119" s="75"/>
      <c r="J119" s="75"/>
      <c r="K119" s="75"/>
      <c r="L119" s="75"/>
      <c r="M119" s="75"/>
      <c r="N119" s="75"/>
      <c r="O119" s="75"/>
      <c r="P119" s="75"/>
      <c r="Q119" s="75"/>
    </row>
    <row r="120" spans="2:17" s="7" customFormat="1" x14ac:dyDescent="0.45">
      <c r="B120" s="72" t="s">
        <v>150</v>
      </c>
      <c r="C120" s="70"/>
      <c r="D120" s="82">
        <f>SUM(D121:D134)</f>
        <v>0</v>
      </c>
      <c r="E120" s="82">
        <f t="shared" ref="E120:H120" si="51">SUM(E121:E134)</f>
        <v>0</v>
      </c>
      <c r="F120" s="82">
        <f>SUM(F121:F134)</f>
        <v>243</v>
      </c>
      <c r="G120" s="82">
        <f t="shared" si="51"/>
        <v>205</v>
      </c>
      <c r="H120" s="112">
        <f t="shared" si="51"/>
        <v>13</v>
      </c>
      <c r="I120" s="137">
        <f t="shared" ref="I120:J120" si="52">SUM(I121:I134)</f>
        <v>0</v>
      </c>
      <c r="J120" s="137">
        <f t="shared" si="52"/>
        <v>0</v>
      </c>
      <c r="K120" s="137">
        <f t="shared" ref="K120:Q120" si="53">SUM(K121:K134)</f>
        <v>0</v>
      </c>
      <c r="L120" s="137">
        <f t="shared" si="53"/>
        <v>0</v>
      </c>
      <c r="M120" s="137">
        <f t="shared" si="53"/>
        <v>0</v>
      </c>
      <c r="N120" s="137">
        <f t="shared" si="53"/>
        <v>0</v>
      </c>
      <c r="O120" s="137">
        <f t="shared" si="53"/>
        <v>0</v>
      </c>
      <c r="P120" s="137">
        <f t="shared" si="53"/>
        <v>0</v>
      </c>
      <c r="Q120" s="137">
        <f t="shared" si="53"/>
        <v>0</v>
      </c>
    </row>
    <row r="121" spans="2:17" x14ac:dyDescent="0.45">
      <c r="B121" s="31" t="s">
        <v>151</v>
      </c>
      <c r="C121"/>
      <c r="D121" s="83"/>
      <c r="E121" s="83"/>
      <c r="F121" s="81">
        <f>SUM(SON_Quarterly!M121:P121)</f>
        <v>5</v>
      </c>
      <c r="G121" s="75">
        <f>SUM(SON_Quarterly!Q121:T121)</f>
        <v>3</v>
      </c>
      <c r="H121" s="110">
        <f>SUM(SON_Quarterly!U121:X121)</f>
        <v>0</v>
      </c>
      <c r="I121" s="81">
        <f>SUM(SON_Quarterly!Y121:AB121)</f>
        <v>0</v>
      </c>
      <c r="J121" s="81">
        <f>SUM(SON_Quarterly!AC121:AF121)</f>
        <v>0</v>
      </c>
      <c r="K121" s="81">
        <f>SUM(SON_Quarterly!AG121:AJ121)</f>
        <v>0</v>
      </c>
      <c r="L121" s="81">
        <f>SUM(SON_Quarterly!AK121:AN121)</f>
        <v>0</v>
      </c>
      <c r="M121" s="81">
        <f>SUM(SON_Quarterly!AO121:AR121)</f>
        <v>0</v>
      </c>
      <c r="N121" s="81">
        <f>SUM(SON_Quarterly!AS121:AV121)</f>
        <v>0</v>
      </c>
      <c r="O121" s="81">
        <f>SUM(SON_Quarterly!AW121:AZ121)</f>
        <v>0</v>
      </c>
      <c r="P121" s="81">
        <f>SUM(SON_Quarterly!BA121:BD121)</f>
        <v>0</v>
      </c>
      <c r="Q121" s="81">
        <f>SUM(SON_Quarterly!BE121:BH121)</f>
        <v>0</v>
      </c>
    </row>
    <row r="122" spans="2:17" x14ac:dyDescent="0.45">
      <c r="B122" s="31" t="s">
        <v>152</v>
      </c>
      <c r="C122"/>
      <c r="D122" s="83"/>
      <c r="E122" s="83"/>
      <c r="F122" s="81">
        <f>SUM(SON_Quarterly!M122:P122)</f>
        <v>3</v>
      </c>
      <c r="G122" s="75">
        <f>SUM(SON_Quarterly!Q122:T122)</f>
        <v>1</v>
      </c>
      <c r="H122" s="110">
        <f>SUM(SON_Quarterly!U122:X122)</f>
        <v>0</v>
      </c>
      <c r="I122" s="81">
        <f>SUM(SON_Quarterly!Y122:AB122)</f>
        <v>0</v>
      </c>
      <c r="J122" s="81">
        <f>SUM(SON_Quarterly!AC122:AF122)</f>
        <v>0</v>
      </c>
      <c r="K122" s="81">
        <f>SUM(SON_Quarterly!AG122:AJ122)</f>
        <v>0</v>
      </c>
      <c r="L122" s="81">
        <f>SUM(SON_Quarterly!AK122:AN122)</f>
        <v>0</v>
      </c>
      <c r="M122" s="81">
        <f>SUM(SON_Quarterly!AO122:AR122)</f>
        <v>0</v>
      </c>
      <c r="N122" s="81">
        <f>SUM(SON_Quarterly!AS122:AV122)</f>
        <v>0</v>
      </c>
      <c r="O122" s="81">
        <f>SUM(SON_Quarterly!AW122:AZ122)</f>
        <v>0</v>
      </c>
      <c r="P122" s="81">
        <f>SUM(SON_Quarterly!BA122:BD122)</f>
        <v>0</v>
      </c>
      <c r="Q122" s="81">
        <f>SUM(SON_Quarterly!BE122:BH122)</f>
        <v>0</v>
      </c>
    </row>
    <row r="123" spans="2:17" x14ac:dyDescent="0.45">
      <c r="B123" s="31" t="s">
        <v>153</v>
      </c>
      <c r="C123"/>
      <c r="D123" s="83"/>
      <c r="E123" s="83"/>
      <c r="F123" s="81">
        <f>SUM(SON_Quarterly!M123:P123)</f>
        <v>2</v>
      </c>
      <c r="G123" s="75">
        <f>SUM(SON_Quarterly!Q123:T123)</f>
        <v>6</v>
      </c>
      <c r="H123" s="110">
        <f>SUM(SON_Quarterly!U123:X123)</f>
        <v>0</v>
      </c>
      <c r="I123" s="81">
        <f>SUM(SON_Quarterly!Y123:AB123)</f>
        <v>0</v>
      </c>
      <c r="J123" s="81">
        <f>SUM(SON_Quarterly!AC123:AF123)</f>
        <v>0</v>
      </c>
      <c r="K123" s="81">
        <f>SUM(SON_Quarterly!AG123:AJ123)</f>
        <v>0</v>
      </c>
      <c r="L123" s="81">
        <f>SUM(SON_Quarterly!AK123:AN123)</f>
        <v>0</v>
      </c>
      <c r="M123" s="81">
        <f>SUM(SON_Quarterly!AO123:AR123)</f>
        <v>0</v>
      </c>
      <c r="N123" s="81">
        <f>SUM(SON_Quarterly!AS123:AV123)</f>
        <v>0</v>
      </c>
      <c r="O123" s="81">
        <f>SUM(SON_Quarterly!AW123:AZ123)</f>
        <v>0</v>
      </c>
      <c r="P123" s="81">
        <f>SUM(SON_Quarterly!BA123:BD123)</f>
        <v>0</v>
      </c>
      <c r="Q123" s="81">
        <f>SUM(SON_Quarterly!BE123:BH123)</f>
        <v>0</v>
      </c>
    </row>
    <row r="124" spans="2:17" x14ac:dyDescent="0.45">
      <c r="B124" s="31" t="s">
        <v>154</v>
      </c>
      <c r="C124"/>
      <c r="D124" s="83"/>
      <c r="E124" s="83"/>
      <c r="F124" s="81">
        <f>SUM(SON_Quarterly!M124:P124)</f>
        <v>0</v>
      </c>
      <c r="G124" s="75">
        <f>SUM(SON_Quarterly!Q124:T124)</f>
        <v>15</v>
      </c>
      <c r="H124" s="110">
        <f>SUM(SON_Quarterly!U124:X124)</f>
        <v>2</v>
      </c>
      <c r="I124" s="81">
        <f>SUM(SON_Quarterly!Y124:AB124)</f>
        <v>0</v>
      </c>
      <c r="J124" s="81">
        <f>SUM(SON_Quarterly!AC124:AF124)</f>
        <v>0</v>
      </c>
      <c r="K124" s="81">
        <f>SUM(SON_Quarterly!AG124:AJ124)</f>
        <v>0</v>
      </c>
      <c r="L124" s="81">
        <f>SUM(SON_Quarterly!AK124:AN124)</f>
        <v>0</v>
      </c>
      <c r="M124" s="81">
        <f>SUM(SON_Quarterly!AO124:AR124)</f>
        <v>0</v>
      </c>
      <c r="N124" s="81">
        <f>SUM(SON_Quarterly!AS124:AV124)</f>
        <v>0</v>
      </c>
      <c r="O124" s="81">
        <f>SUM(SON_Quarterly!AW124:AZ124)</f>
        <v>0</v>
      </c>
      <c r="P124" s="81">
        <f>SUM(SON_Quarterly!BA124:BD124)</f>
        <v>0</v>
      </c>
      <c r="Q124" s="81">
        <f>SUM(SON_Quarterly!BE124:BH124)</f>
        <v>0</v>
      </c>
    </row>
    <row r="125" spans="2:17" x14ac:dyDescent="0.45">
      <c r="B125" s="31" t="s">
        <v>155</v>
      </c>
      <c r="C125"/>
      <c r="D125" s="83"/>
      <c r="E125" s="83"/>
      <c r="F125" s="81">
        <f>SUM(SON_Quarterly!M125:P125)</f>
        <v>42</v>
      </c>
      <c r="G125" s="75">
        <f>SUM(SON_Quarterly!Q125:T125)</f>
        <v>45</v>
      </c>
      <c r="H125" s="110">
        <f>SUM(SON_Quarterly!U125:X125)</f>
        <v>2</v>
      </c>
      <c r="I125" s="81">
        <f>SUM(SON_Quarterly!Y125:AB125)</f>
        <v>0</v>
      </c>
      <c r="J125" s="81">
        <f>SUM(SON_Quarterly!AC125:AF125)</f>
        <v>0</v>
      </c>
      <c r="K125" s="81">
        <f>SUM(SON_Quarterly!AG125:AJ125)</f>
        <v>0</v>
      </c>
      <c r="L125" s="81">
        <f>SUM(SON_Quarterly!AK125:AN125)</f>
        <v>0</v>
      </c>
      <c r="M125" s="81">
        <f>SUM(SON_Quarterly!AO125:AR125)</f>
        <v>0</v>
      </c>
      <c r="N125" s="81">
        <f>SUM(SON_Quarterly!AS125:AV125)</f>
        <v>0</v>
      </c>
      <c r="O125" s="81">
        <f>SUM(SON_Quarterly!AW125:AZ125)</f>
        <v>0</v>
      </c>
      <c r="P125" s="81">
        <f>SUM(SON_Quarterly!BA125:BD125)</f>
        <v>0</v>
      </c>
      <c r="Q125" s="81">
        <f>SUM(SON_Quarterly!BE125:BH125)</f>
        <v>0</v>
      </c>
    </row>
    <row r="126" spans="2:17" x14ac:dyDescent="0.45">
      <c r="B126" s="31" t="s">
        <v>156</v>
      </c>
      <c r="C126"/>
      <c r="D126" s="83"/>
      <c r="E126" s="83"/>
      <c r="F126" s="81">
        <f>SUM(SON_Quarterly!M126:P126)</f>
        <v>2</v>
      </c>
      <c r="G126" s="75">
        <f>SUM(SON_Quarterly!Q126:T126)</f>
        <v>2</v>
      </c>
      <c r="H126" s="110">
        <f>SUM(SON_Quarterly!U126:X126)</f>
        <v>0</v>
      </c>
      <c r="I126" s="81">
        <f>SUM(SON_Quarterly!Y126:AB126)</f>
        <v>0</v>
      </c>
      <c r="J126" s="81">
        <f>SUM(SON_Quarterly!AC126:AF126)</f>
        <v>0</v>
      </c>
      <c r="K126" s="81">
        <f>SUM(SON_Quarterly!AG126:AJ126)</f>
        <v>0</v>
      </c>
      <c r="L126" s="81">
        <f>SUM(SON_Quarterly!AK126:AN126)</f>
        <v>0</v>
      </c>
      <c r="M126" s="81">
        <f>SUM(SON_Quarterly!AO126:AR126)</f>
        <v>0</v>
      </c>
      <c r="N126" s="81">
        <f>SUM(SON_Quarterly!AS126:AV126)</f>
        <v>0</v>
      </c>
      <c r="O126" s="81">
        <f>SUM(SON_Quarterly!AW126:AZ126)</f>
        <v>0</v>
      </c>
      <c r="P126" s="81">
        <f>SUM(SON_Quarterly!BA126:BD126)</f>
        <v>0</v>
      </c>
      <c r="Q126" s="81">
        <f>SUM(SON_Quarterly!BE126:BH126)</f>
        <v>0</v>
      </c>
    </row>
    <row r="127" spans="2:17" x14ac:dyDescent="0.45">
      <c r="B127" s="31" t="s">
        <v>157</v>
      </c>
      <c r="C127"/>
      <c r="D127" s="83"/>
      <c r="E127" s="83"/>
      <c r="F127" s="81">
        <f>SUM(SON_Quarterly!M127:P127)</f>
        <v>2</v>
      </c>
      <c r="G127" s="75">
        <f>SUM(SON_Quarterly!Q127:T127)</f>
        <v>3</v>
      </c>
      <c r="H127" s="110">
        <f>SUM(SON_Quarterly!U127:X127)</f>
        <v>0</v>
      </c>
      <c r="I127" s="81">
        <f>SUM(SON_Quarterly!Y127:AB127)</f>
        <v>0</v>
      </c>
      <c r="J127" s="81">
        <f>SUM(SON_Quarterly!AC127:AF127)</f>
        <v>0</v>
      </c>
      <c r="K127" s="81">
        <f>SUM(SON_Quarterly!AG127:AJ127)</f>
        <v>0</v>
      </c>
      <c r="L127" s="81">
        <f>SUM(SON_Quarterly!AK127:AN127)</f>
        <v>0</v>
      </c>
      <c r="M127" s="81">
        <f>SUM(SON_Quarterly!AO127:AR127)</f>
        <v>0</v>
      </c>
      <c r="N127" s="81">
        <f>SUM(SON_Quarterly!AS127:AV127)</f>
        <v>0</v>
      </c>
      <c r="O127" s="81">
        <f>SUM(SON_Quarterly!AW127:AZ127)</f>
        <v>0</v>
      </c>
      <c r="P127" s="81">
        <f>SUM(SON_Quarterly!BA127:BD127)</f>
        <v>0</v>
      </c>
      <c r="Q127" s="81">
        <f>SUM(SON_Quarterly!BE127:BH127)</f>
        <v>0</v>
      </c>
    </row>
    <row r="128" spans="2:17" x14ac:dyDescent="0.45">
      <c r="B128" s="31" t="s">
        <v>158</v>
      </c>
      <c r="C128"/>
      <c r="D128" s="83"/>
      <c r="E128" s="83"/>
      <c r="F128" s="81">
        <f>SUM(SON_Quarterly!M128:P128)</f>
        <v>2</v>
      </c>
      <c r="G128" s="75">
        <f>SUM(SON_Quarterly!Q128:T128)</f>
        <v>0</v>
      </c>
      <c r="H128" s="110">
        <f>SUM(SON_Quarterly!U128:X128)</f>
        <v>2</v>
      </c>
      <c r="I128" s="81">
        <f>SUM(SON_Quarterly!Y128:AB128)</f>
        <v>0</v>
      </c>
      <c r="J128" s="81">
        <f>SUM(SON_Quarterly!AC128:AF128)</f>
        <v>0</v>
      </c>
      <c r="K128" s="81">
        <f>SUM(SON_Quarterly!AG128:AJ128)</f>
        <v>0</v>
      </c>
      <c r="L128" s="81">
        <f>SUM(SON_Quarterly!AK128:AN128)</f>
        <v>0</v>
      </c>
      <c r="M128" s="81">
        <f>SUM(SON_Quarterly!AO128:AR128)</f>
        <v>0</v>
      </c>
      <c r="N128" s="81">
        <f>SUM(SON_Quarterly!AS128:AV128)</f>
        <v>0</v>
      </c>
      <c r="O128" s="81">
        <f>SUM(SON_Quarterly!AW128:AZ128)</f>
        <v>0</v>
      </c>
      <c r="P128" s="81">
        <f>SUM(SON_Quarterly!BA128:BD128)</f>
        <v>0</v>
      </c>
      <c r="Q128" s="81">
        <f>SUM(SON_Quarterly!BE128:BH128)</f>
        <v>0</v>
      </c>
    </row>
    <row r="129" spans="2:17" x14ac:dyDescent="0.45">
      <c r="B129" s="31" t="s">
        <v>159</v>
      </c>
      <c r="C129"/>
      <c r="D129" s="83"/>
      <c r="E129" s="83"/>
      <c r="F129" s="81">
        <f>SUM(SON_Quarterly!M129:P129)</f>
        <v>0</v>
      </c>
      <c r="G129" s="75">
        <f>SUM(SON_Quarterly!Q129:T129)</f>
        <v>4</v>
      </c>
      <c r="H129" s="110">
        <f>SUM(SON_Quarterly!U129:X129)</f>
        <v>0</v>
      </c>
      <c r="I129" s="81">
        <f>SUM(SON_Quarterly!Y129:AB129)</f>
        <v>0</v>
      </c>
      <c r="J129" s="81">
        <f>SUM(SON_Quarterly!AC129:AF129)</f>
        <v>0</v>
      </c>
      <c r="K129" s="81">
        <f>SUM(SON_Quarterly!AG129:AJ129)</f>
        <v>0</v>
      </c>
      <c r="L129" s="81">
        <f>SUM(SON_Quarterly!AK129:AN129)</f>
        <v>0</v>
      </c>
      <c r="M129" s="81">
        <f>SUM(SON_Quarterly!AO129:AR129)</f>
        <v>0</v>
      </c>
      <c r="N129" s="81">
        <f>SUM(SON_Quarterly!AS129:AV129)</f>
        <v>0</v>
      </c>
      <c r="O129" s="81">
        <f>SUM(SON_Quarterly!AW129:AZ129)</f>
        <v>0</v>
      </c>
      <c r="P129" s="81">
        <f>SUM(SON_Quarterly!BA129:BD129)</f>
        <v>0</v>
      </c>
      <c r="Q129" s="81">
        <f>SUM(SON_Quarterly!BE129:BH129)</f>
        <v>0</v>
      </c>
    </row>
    <row r="130" spans="2:17" x14ac:dyDescent="0.45">
      <c r="B130" s="31" t="s">
        <v>160</v>
      </c>
      <c r="C130"/>
      <c r="D130" s="83"/>
      <c r="E130" s="83"/>
      <c r="F130" s="81">
        <f>SUM(SON_Quarterly!M130:P130)</f>
        <v>2</v>
      </c>
      <c r="G130" s="75">
        <f>SUM(SON_Quarterly!Q130:T130)</f>
        <v>3</v>
      </c>
      <c r="H130" s="110">
        <f>SUM(SON_Quarterly!U130:X130)</f>
        <v>0</v>
      </c>
      <c r="I130" s="81">
        <f>SUM(SON_Quarterly!Y130:AB130)</f>
        <v>0</v>
      </c>
      <c r="J130" s="81">
        <f>SUM(SON_Quarterly!AC130:AF130)</f>
        <v>0</v>
      </c>
      <c r="K130" s="81">
        <f>SUM(SON_Quarterly!AG130:AJ130)</f>
        <v>0</v>
      </c>
      <c r="L130" s="81">
        <f>SUM(SON_Quarterly!AK130:AN130)</f>
        <v>0</v>
      </c>
      <c r="M130" s="81">
        <f>SUM(SON_Quarterly!AO130:AR130)</f>
        <v>0</v>
      </c>
      <c r="N130" s="81">
        <f>SUM(SON_Quarterly!AS130:AV130)</f>
        <v>0</v>
      </c>
      <c r="O130" s="81">
        <f>SUM(SON_Quarterly!AW130:AZ130)</f>
        <v>0</v>
      </c>
      <c r="P130" s="81">
        <f>SUM(SON_Quarterly!BA130:BD130)</f>
        <v>0</v>
      </c>
      <c r="Q130" s="81">
        <f>SUM(SON_Quarterly!BE130:BH130)</f>
        <v>0</v>
      </c>
    </row>
    <row r="131" spans="2:17" x14ac:dyDescent="0.45">
      <c r="B131" s="31" t="s">
        <v>161</v>
      </c>
      <c r="C131"/>
      <c r="D131" s="83"/>
      <c r="E131" s="83"/>
      <c r="F131" s="81">
        <f>SUM(SON_Quarterly!M131:P131)</f>
        <v>154</v>
      </c>
      <c r="G131" s="75">
        <f>SUM(SON_Quarterly!Q131:T131)</f>
        <v>96</v>
      </c>
      <c r="H131" s="110">
        <f>SUM(SON_Quarterly!U131:X131)</f>
        <v>7</v>
      </c>
      <c r="I131" s="81">
        <f>SUM(SON_Quarterly!Y131:AB131)</f>
        <v>0</v>
      </c>
      <c r="J131" s="81">
        <f>SUM(SON_Quarterly!AC131:AF131)</f>
        <v>0</v>
      </c>
      <c r="K131" s="81">
        <f>SUM(SON_Quarterly!AG131:AJ131)</f>
        <v>0</v>
      </c>
      <c r="L131" s="81">
        <f>SUM(SON_Quarterly!AK131:AN131)</f>
        <v>0</v>
      </c>
      <c r="M131" s="81">
        <f>SUM(SON_Quarterly!AO131:AR131)</f>
        <v>0</v>
      </c>
      <c r="N131" s="81">
        <f>SUM(SON_Quarterly!AS131:AV131)</f>
        <v>0</v>
      </c>
      <c r="O131" s="81">
        <f>SUM(SON_Quarterly!AW131:AZ131)</f>
        <v>0</v>
      </c>
      <c r="P131" s="81">
        <f>SUM(SON_Quarterly!BA131:BD131)</f>
        <v>0</v>
      </c>
      <c r="Q131" s="81">
        <f>SUM(SON_Quarterly!BE131:BH131)</f>
        <v>0</v>
      </c>
    </row>
    <row r="132" spans="2:17" x14ac:dyDescent="0.45">
      <c r="B132" s="31" t="s">
        <v>162</v>
      </c>
      <c r="C132"/>
      <c r="D132" s="83"/>
      <c r="E132" s="83"/>
      <c r="F132" s="81">
        <f>SUM(SON_Quarterly!M132:P132)</f>
        <v>2</v>
      </c>
      <c r="G132" s="75">
        <f>SUM(SON_Quarterly!Q132:T132)</f>
        <v>10</v>
      </c>
      <c r="H132" s="110">
        <f>SUM(SON_Quarterly!U132:X132)</f>
        <v>0</v>
      </c>
      <c r="I132" s="81">
        <f>SUM(SON_Quarterly!Y132:AB132)</f>
        <v>0</v>
      </c>
      <c r="J132" s="81">
        <f>SUM(SON_Quarterly!AC132:AF132)</f>
        <v>0</v>
      </c>
      <c r="K132" s="81">
        <f>SUM(SON_Quarterly!AG132:AJ132)</f>
        <v>0</v>
      </c>
      <c r="L132" s="81">
        <f>SUM(SON_Quarterly!AK132:AN132)</f>
        <v>0</v>
      </c>
      <c r="M132" s="81">
        <f>SUM(SON_Quarterly!AO132:AR132)</f>
        <v>0</v>
      </c>
      <c r="N132" s="81">
        <f>SUM(SON_Quarterly!AS132:AV132)</f>
        <v>0</v>
      </c>
      <c r="O132" s="81">
        <f>SUM(SON_Quarterly!AW132:AZ132)</f>
        <v>0</v>
      </c>
      <c r="P132" s="81">
        <f>SUM(SON_Quarterly!BA132:BD132)</f>
        <v>0</v>
      </c>
      <c r="Q132" s="81">
        <f>SUM(SON_Quarterly!BE132:BH132)</f>
        <v>0</v>
      </c>
    </row>
    <row r="133" spans="2:17" x14ac:dyDescent="0.45">
      <c r="B133" s="31" t="s">
        <v>163</v>
      </c>
      <c r="C133"/>
      <c r="D133" s="83"/>
      <c r="E133" s="83"/>
      <c r="F133" s="81">
        <f>SUM(SON_Quarterly!M133:P133)</f>
        <v>12</v>
      </c>
      <c r="G133" s="75">
        <f>SUM(SON_Quarterly!Q133:T133)</f>
        <v>12</v>
      </c>
      <c r="H133" s="110">
        <f>SUM(SON_Quarterly!U133:X133)</f>
        <v>0</v>
      </c>
      <c r="I133" s="81">
        <f>SUM(SON_Quarterly!Y133:AB133)</f>
        <v>0</v>
      </c>
      <c r="J133" s="81">
        <f>SUM(SON_Quarterly!AC133:AF133)</f>
        <v>0</v>
      </c>
      <c r="K133" s="81">
        <f>SUM(SON_Quarterly!AG133:AJ133)</f>
        <v>0</v>
      </c>
      <c r="L133" s="81">
        <f>SUM(SON_Quarterly!AK133:AN133)</f>
        <v>0</v>
      </c>
      <c r="M133" s="81">
        <f>SUM(SON_Quarterly!AO133:AR133)</f>
        <v>0</v>
      </c>
      <c r="N133" s="81">
        <f>SUM(SON_Quarterly!AS133:AV133)</f>
        <v>0</v>
      </c>
      <c r="O133" s="81">
        <f>SUM(SON_Quarterly!AW133:AZ133)</f>
        <v>0</v>
      </c>
      <c r="P133" s="81">
        <f>SUM(SON_Quarterly!BA133:BD133)</f>
        <v>0</v>
      </c>
      <c r="Q133" s="81">
        <f>SUM(SON_Quarterly!BE133:BH133)</f>
        <v>0</v>
      </c>
    </row>
    <row r="134" spans="2:17" x14ac:dyDescent="0.45">
      <c r="B134" s="31" t="s">
        <v>164</v>
      </c>
      <c r="C134"/>
      <c r="D134" s="83"/>
      <c r="E134" s="83"/>
      <c r="F134" s="81">
        <f>SUM(SON_Quarterly!M134:P134)</f>
        <v>15</v>
      </c>
      <c r="G134" s="75">
        <f>SUM(SON_Quarterly!Q134:T134)</f>
        <v>5</v>
      </c>
      <c r="H134" s="110">
        <f>SUM(SON_Quarterly!U134:X134)</f>
        <v>0</v>
      </c>
      <c r="I134" s="81">
        <f>SUM(SON_Quarterly!Y134:AB134)</f>
        <v>0</v>
      </c>
      <c r="J134" s="81">
        <f>SUM(SON_Quarterly!AC134:AF134)</f>
        <v>0</v>
      </c>
      <c r="K134" s="81">
        <f>SUM(SON_Quarterly!AG134:AJ134)</f>
        <v>0</v>
      </c>
      <c r="L134" s="81">
        <f>SUM(SON_Quarterly!AK134:AN134)</f>
        <v>0</v>
      </c>
      <c r="M134" s="81">
        <f>SUM(SON_Quarterly!AO134:AR134)</f>
        <v>0</v>
      </c>
      <c r="N134" s="81">
        <f>SUM(SON_Quarterly!AS134:AV134)</f>
        <v>0</v>
      </c>
      <c r="O134" s="81">
        <f>SUM(SON_Quarterly!AW134:AZ134)</f>
        <v>0</v>
      </c>
      <c r="P134" s="81">
        <f>SUM(SON_Quarterly!BA134:BD134)</f>
        <v>0</v>
      </c>
      <c r="Q134" s="81">
        <f>SUM(SON_Quarterly!BE134:BH134)</f>
        <v>0</v>
      </c>
    </row>
    <row r="135" spans="2:17" x14ac:dyDescent="0.45">
      <c r="B135" s="31"/>
      <c r="C135"/>
      <c r="D135" s="83"/>
      <c r="E135" s="83"/>
      <c r="F135" s="83"/>
      <c r="G135" s="83"/>
      <c r="H135" s="108"/>
      <c r="I135" s="75"/>
      <c r="J135" s="75"/>
      <c r="K135" s="75"/>
      <c r="L135" s="75"/>
      <c r="M135" s="75"/>
      <c r="N135" s="75"/>
      <c r="O135" s="75"/>
      <c r="P135" s="75"/>
      <c r="Q135" s="75"/>
    </row>
    <row r="136" spans="2:17" s="7" customFormat="1" x14ac:dyDescent="0.45">
      <c r="B136" s="26" t="s">
        <v>86</v>
      </c>
      <c r="C136" s="70"/>
      <c r="D136" s="82">
        <f>D137+D146+D153+D157</f>
        <v>0</v>
      </c>
      <c r="E136" s="82">
        <f t="shared" ref="E136:H136" si="54">E137+E146+E153+E157</f>
        <v>0</v>
      </c>
      <c r="F136" s="82">
        <f t="shared" si="54"/>
        <v>3667</v>
      </c>
      <c r="G136" s="82">
        <f t="shared" si="54"/>
        <v>2196</v>
      </c>
      <c r="H136" s="112">
        <f t="shared" si="54"/>
        <v>114</v>
      </c>
      <c r="I136" s="137">
        <f t="shared" ref="I136:J136" si="55">I137+I146+I153+I157</f>
        <v>0</v>
      </c>
      <c r="J136" s="137">
        <f t="shared" si="55"/>
        <v>0</v>
      </c>
      <c r="K136" s="137">
        <f t="shared" ref="K136:Q136" si="56">K137+K146+K153+K157</f>
        <v>0</v>
      </c>
      <c r="L136" s="137">
        <f t="shared" si="56"/>
        <v>0</v>
      </c>
      <c r="M136" s="137">
        <f t="shared" si="56"/>
        <v>0</v>
      </c>
      <c r="N136" s="137">
        <f t="shared" si="56"/>
        <v>0</v>
      </c>
      <c r="O136" s="137">
        <f t="shared" si="56"/>
        <v>0</v>
      </c>
      <c r="P136" s="137">
        <f t="shared" si="56"/>
        <v>0</v>
      </c>
      <c r="Q136" s="137">
        <f t="shared" si="56"/>
        <v>0</v>
      </c>
    </row>
    <row r="137" spans="2:17" s="7" customFormat="1" x14ac:dyDescent="0.45">
      <c r="B137" s="72" t="s">
        <v>102</v>
      </c>
      <c r="C137" s="70"/>
      <c r="D137" s="82">
        <f>SUM(D138:D144)</f>
        <v>0</v>
      </c>
      <c r="E137" s="82">
        <f t="shared" ref="E137:H137" si="57">SUM(E138:E144)</f>
        <v>0</v>
      </c>
      <c r="F137" s="82">
        <f t="shared" si="57"/>
        <v>31</v>
      </c>
      <c r="G137" s="82">
        <f t="shared" si="57"/>
        <v>9</v>
      </c>
      <c r="H137" s="112">
        <f t="shared" si="57"/>
        <v>11</v>
      </c>
      <c r="I137" s="137">
        <f t="shared" ref="I137:J137" si="58">SUM(I138:I144)</f>
        <v>0</v>
      </c>
      <c r="J137" s="137">
        <f t="shared" si="58"/>
        <v>0</v>
      </c>
      <c r="K137" s="137">
        <f t="shared" ref="K137:Q137" si="59">SUM(K138:K144)</f>
        <v>0</v>
      </c>
      <c r="L137" s="137">
        <f t="shared" si="59"/>
        <v>0</v>
      </c>
      <c r="M137" s="137">
        <f t="shared" si="59"/>
        <v>0</v>
      </c>
      <c r="N137" s="137">
        <f t="shared" si="59"/>
        <v>0</v>
      </c>
      <c r="O137" s="137">
        <f t="shared" si="59"/>
        <v>0</v>
      </c>
      <c r="P137" s="137">
        <f t="shared" si="59"/>
        <v>0</v>
      </c>
      <c r="Q137" s="137">
        <f t="shared" si="59"/>
        <v>0</v>
      </c>
    </row>
    <row r="138" spans="2:17" x14ac:dyDescent="0.45">
      <c r="B138" s="31" t="s">
        <v>167</v>
      </c>
      <c r="C138"/>
      <c r="D138" s="83"/>
      <c r="E138" s="83"/>
      <c r="F138" s="81">
        <f>SUM(SON_Quarterly!M138:P138)</f>
        <v>0</v>
      </c>
      <c r="G138" s="75">
        <f>SUM(SON_Quarterly!Q138:T138)</f>
        <v>1</v>
      </c>
      <c r="H138" s="110">
        <f>SUM(SON_Quarterly!U138:X138)</f>
        <v>0</v>
      </c>
      <c r="I138" s="81">
        <f>SUM(SON_Quarterly!Y138:AB138)</f>
        <v>0</v>
      </c>
      <c r="J138" s="81">
        <f>SUM(SON_Quarterly!AC138:AF138)</f>
        <v>0</v>
      </c>
      <c r="K138" s="81">
        <f>SUM(SON_Quarterly!AG138:AJ138)</f>
        <v>0</v>
      </c>
      <c r="L138" s="81">
        <f>SUM(SON_Quarterly!AK138:AN138)</f>
        <v>0</v>
      </c>
      <c r="M138" s="81">
        <f>SUM(SON_Quarterly!AO138:AR138)</f>
        <v>0</v>
      </c>
      <c r="N138" s="81">
        <f>SUM(SON_Quarterly!AS138:AV138)</f>
        <v>0</v>
      </c>
      <c r="O138" s="81">
        <f>SUM(SON_Quarterly!AW138:AZ138)</f>
        <v>0</v>
      </c>
      <c r="P138" s="81">
        <f>SUM(SON_Quarterly!BA138:BD138)</f>
        <v>0</v>
      </c>
      <c r="Q138" s="81">
        <f>SUM(SON_Quarterly!BE138:BH138)</f>
        <v>0</v>
      </c>
    </row>
    <row r="139" spans="2:17" x14ac:dyDescent="0.45">
      <c r="B139" s="31" t="s">
        <v>168</v>
      </c>
      <c r="C139"/>
      <c r="D139" s="83"/>
      <c r="E139" s="83"/>
      <c r="F139" s="81">
        <f>SUM(SON_Quarterly!M139:P139)</f>
        <v>1</v>
      </c>
      <c r="G139" s="75">
        <f>SUM(SON_Quarterly!Q139:T139)</f>
        <v>0</v>
      </c>
      <c r="H139" s="110">
        <f>SUM(SON_Quarterly!U139:X139)</f>
        <v>0</v>
      </c>
      <c r="I139" s="81">
        <f>SUM(SON_Quarterly!Y139:AB139)</f>
        <v>0</v>
      </c>
      <c r="J139" s="81">
        <f>SUM(SON_Quarterly!AC139:AF139)</f>
        <v>0</v>
      </c>
      <c r="K139" s="81">
        <f>SUM(SON_Quarterly!AG139:AJ139)</f>
        <v>0</v>
      </c>
      <c r="L139" s="81">
        <f>SUM(SON_Quarterly!AK139:AN139)</f>
        <v>0</v>
      </c>
      <c r="M139" s="81">
        <f>SUM(SON_Quarterly!AO139:AR139)</f>
        <v>0</v>
      </c>
      <c r="N139" s="81">
        <f>SUM(SON_Quarterly!AS139:AV139)</f>
        <v>0</v>
      </c>
      <c r="O139" s="81">
        <f>SUM(SON_Quarterly!AW139:AZ139)</f>
        <v>0</v>
      </c>
      <c r="P139" s="81">
        <f>SUM(SON_Quarterly!BA139:BD139)</f>
        <v>0</v>
      </c>
      <c r="Q139" s="81">
        <f>SUM(SON_Quarterly!BE139:BH139)</f>
        <v>0</v>
      </c>
    </row>
    <row r="140" spans="2:17" x14ac:dyDescent="0.45">
      <c r="B140" s="31" t="s">
        <v>169</v>
      </c>
      <c r="C140"/>
      <c r="D140" s="83"/>
      <c r="E140" s="83"/>
      <c r="F140" s="81">
        <f>SUM(SON_Quarterly!M140:P140)</f>
        <v>0</v>
      </c>
      <c r="G140" s="75">
        <f>SUM(SON_Quarterly!Q140:T140)</f>
        <v>2</v>
      </c>
      <c r="H140" s="110">
        <f>SUM(SON_Quarterly!U140:X140)</f>
        <v>2</v>
      </c>
      <c r="I140" s="81">
        <f>SUM(SON_Quarterly!Y140:AB140)</f>
        <v>0</v>
      </c>
      <c r="J140" s="81">
        <f>SUM(SON_Quarterly!AC140:AF140)</f>
        <v>0</v>
      </c>
      <c r="K140" s="81">
        <f>SUM(SON_Quarterly!AG140:AJ140)</f>
        <v>0</v>
      </c>
      <c r="L140" s="81">
        <f>SUM(SON_Quarterly!AK140:AN140)</f>
        <v>0</v>
      </c>
      <c r="M140" s="81">
        <f>SUM(SON_Quarterly!AO140:AR140)</f>
        <v>0</v>
      </c>
      <c r="N140" s="81">
        <f>SUM(SON_Quarterly!AS140:AV140)</f>
        <v>0</v>
      </c>
      <c r="O140" s="81">
        <f>SUM(SON_Quarterly!AW140:AZ140)</f>
        <v>0</v>
      </c>
      <c r="P140" s="81">
        <f>SUM(SON_Quarterly!BA140:BD140)</f>
        <v>0</v>
      </c>
      <c r="Q140" s="81">
        <f>SUM(SON_Quarterly!BE140:BH140)</f>
        <v>0</v>
      </c>
    </row>
    <row r="141" spans="2:17" x14ac:dyDescent="0.45">
      <c r="B141" s="31" t="s">
        <v>170</v>
      </c>
      <c r="C141"/>
      <c r="D141" s="83"/>
      <c r="E141" s="83"/>
      <c r="F141" s="81">
        <f>SUM(SON_Quarterly!M141:P141)</f>
        <v>0</v>
      </c>
      <c r="G141" s="75">
        <f>SUM(SON_Quarterly!Q141:T141)</f>
        <v>1</v>
      </c>
      <c r="H141" s="110">
        <f>SUM(SON_Quarterly!U141:X141)</f>
        <v>0</v>
      </c>
      <c r="I141" s="81">
        <f>SUM(SON_Quarterly!Y141:AB141)</f>
        <v>0</v>
      </c>
      <c r="J141" s="81">
        <f>SUM(SON_Quarterly!AC141:AF141)</f>
        <v>0</v>
      </c>
      <c r="K141" s="81">
        <f>SUM(SON_Quarterly!AG141:AJ141)</f>
        <v>0</v>
      </c>
      <c r="L141" s="81">
        <f>SUM(SON_Quarterly!AK141:AN141)</f>
        <v>0</v>
      </c>
      <c r="M141" s="81">
        <f>SUM(SON_Quarterly!AO141:AR141)</f>
        <v>0</v>
      </c>
      <c r="N141" s="81">
        <f>SUM(SON_Quarterly!AS141:AV141)</f>
        <v>0</v>
      </c>
      <c r="O141" s="81">
        <f>SUM(SON_Quarterly!AW141:AZ141)</f>
        <v>0</v>
      </c>
      <c r="P141" s="81">
        <f>SUM(SON_Quarterly!BA141:BD141)</f>
        <v>0</v>
      </c>
      <c r="Q141" s="81">
        <f>SUM(SON_Quarterly!BE141:BH141)</f>
        <v>0</v>
      </c>
    </row>
    <row r="142" spans="2:17" x14ac:dyDescent="0.45">
      <c r="B142" s="31" t="s">
        <v>171</v>
      </c>
      <c r="C142"/>
      <c r="D142" s="83"/>
      <c r="E142" s="83"/>
      <c r="F142" s="81">
        <f>SUM(SON_Quarterly!M142:P142)</f>
        <v>22</v>
      </c>
      <c r="G142" s="75">
        <f>SUM(SON_Quarterly!Q142:T142)</f>
        <v>1</v>
      </c>
      <c r="H142" s="110">
        <f>SUM(SON_Quarterly!U142:X142)</f>
        <v>9</v>
      </c>
      <c r="I142" s="81">
        <f>SUM(SON_Quarterly!Y142:AB142)</f>
        <v>0</v>
      </c>
      <c r="J142" s="81">
        <f>SUM(SON_Quarterly!AC142:AF142)</f>
        <v>0</v>
      </c>
      <c r="K142" s="81">
        <f>SUM(SON_Quarterly!AG142:AJ142)</f>
        <v>0</v>
      </c>
      <c r="L142" s="81">
        <f>SUM(SON_Quarterly!AK142:AN142)</f>
        <v>0</v>
      </c>
      <c r="M142" s="81">
        <f>SUM(SON_Quarterly!AO142:AR142)</f>
        <v>0</v>
      </c>
      <c r="N142" s="81">
        <f>SUM(SON_Quarterly!AS142:AV142)</f>
        <v>0</v>
      </c>
      <c r="O142" s="81">
        <f>SUM(SON_Quarterly!AW142:AZ142)</f>
        <v>0</v>
      </c>
      <c r="P142" s="81">
        <f>SUM(SON_Quarterly!BA142:BD142)</f>
        <v>0</v>
      </c>
      <c r="Q142" s="81">
        <f>SUM(SON_Quarterly!BE142:BH142)</f>
        <v>0</v>
      </c>
    </row>
    <row r="143" spans="2:17" x14ac:dyDescent="0.45">
      <c r="B143" s="31" t="s">
        <v>172</v>
      </c>
      <c r="C143"/>
      <c r="D143" s="83"/>
      <c r="E143" s="83"/>
      <c r="F143" s="81">
        <f>SUM(SON_Quarterly!M143:P143)</f>
        <v>8</v>
      </c>
      <c r="G143" s="75">
        <f>SUM(SON_Quarterly!Q143:T143)</f>
        <v>1</v>
      </c>
      <c r="H143" s="110">
        <f>SUM(SON_Quarterly!U143:X143)</f>
        <v>0</v>
      </c>
      <c r="I143" s="81">
        <f>SUM(SON_Quarterly!Y143:AB143)</f>
        <v>0</v>
      </c>
      <c r="J143" s="81">
        <f>SUM(SON_Quarterly!AC143:AF143)</f>
        <v>0</v>
      </c>
      <c r="K143" s="81">
        <f>SUM(SON_Quarterly!AG143:AJ143)</f>
        <v>0</v>
      </c>
      <c r="L143" s="81">
        <f>SUM(SON_Quarterly!AK143:AN143)</f>
        <v>0</v>
      </c>
      <c r="M143" s="81">
        <f>SUM(SON_Quarterly!AO143:AR143)</f>
        <v>0</v>
      </c>
      <c r="N143" s="81">
        <f>SUM(SON_Quarterly!AS143:AV143)</f>
        <v>0</v>
      </c>
      <c r="O143" s="81">
        <f>SUM(SON_Quarterly!AW143:AZ143)</f>
        <v>0</v>
      </c>
      <c r="P143" s="81">
        <f>SUM(SON_Quarterly!BA143:BD143)</f>
        <v>0</v>
      </c>
      <c r="Q143" s="81">
        <f>SUM(SON_Quarterly!BE143:BH143)</f>
        <v>0</v>
      </c>
    </row>
    <row r="144" spans="2:17" x14ac:dyDescent="0.45">
      <c r="B144" s="31" t="s">
        <v>173</v>
      </c>
      <c r="C144"/>
      <c r="D144" s="83"/>
      <c r="E144" s="83"/>
      <c r="F144" s="81">
        <f>SUM(SON_Quarterly!M144:P144)</f>
        <v>0</v>
      </c>
      <c r="G144" s="75">
        <f>SUM(SON_Quarterly!Q144:T144)</f>
        <v>3</v>
      </c>
      <c r="H144" s="110">
        <f>SUM(SON_Quarterly!U144:X144)</f>
        <v>0</v>
      </c>
      <c r="I144" s="81">
        <f>SUM(SON_Quarterly!Y144:AB144)</f>
        <v>0</v>
      </c>
      <c r="J144" s="81">
        <f>SUM(SON_Quarterly!AC144:AF144)</f>
        <v>0</v>
      </c>
      <c r="K144" s="81">
        <f>SUM(SON_Quarterly!AG144:AJ144)</f>
        <v>0</v>
      </c>
      <c r="L144" s="81">
        <f>SUM(SON_Quarterly!AK144:AN144)</f>
        <v>0</v>
      </c>
      <c r="M144" s="81">
        <f>SUM(SON_Quarterly!AO144:AR144)</f>
        <v>0</v>
      </c>
      <c r="N144" s="81">
        <f>SUM(SON_Quarterly!AS144:AV144)</f>
        <v>0</v>
      </c>
      <c r="O144" s="81">
        <f>SUM(SON_Quarterly!AW144:AZ144)</f>
        <v>0</v>
      </c>
      <c r="P144" s="81">
        <f>SUM(SON_Quarterly!BA144:BD144)</f>
        <v>0</v>
      </c>
      <c r="Q144" s="81">
        <f>SUM(SON_Quarterly!BE144:BH144)</f>
        <v>0</v>
      </c>
    </row>
    <row r="145" spans="2:17" x14ac:dyDescent="0.45">
      <c r="B145" s="31"/>
      <c r="C145"/>
      <c r="D145" s="83"/>
      <c r="E145" s="83"/>
      <c r="F145" s="83"/>
      <c r="G145" s="83"/>
      <c r="H145" s="108"/>
      <c r="I145" s="81">
        <f>SUM(SON_Quarterly!Y145:AB145)</f>
        <v>0</v>
      </c>
      <c r="J145" s="81">
        <f>SUM(SON_Quarterly!AC145:AF145)</f>
        <v>0</v>
      </c>
      <c r="K145" s="81">
        <f>SUM(SON_Quarterly!AG145:AJ145)</f>
        <v>0</v>
      </c>
      <c r="L145" s="81">
        <f>SUM(SON_Quarterly!AK145:AN145)</f>
        <v>0</v>
      </c>
      <c r="M145" s="81">
        <f>SUM(SON_Quarterly!AO145:AR145)</f>
        <v>0</v>
      </c>
      <c r="N145" s="81">
        <f>SUM(SON_Quarterly!AS145:AV145)</f>
        <v>0</v>
      </c>
      <c r="O145" s="81">
        <f>SUM(SON_Quarterly!AW145:AZ145)</f>
        <v>0</v>
      </c>
      <c r="P145" s="81">
        <f>SUM(SON_Quarterly!BA145:BD145)</f>
        <v>0</v>
      </c>
      <c r="Q145" s="81">
        <f>SUM(SON_Quarterly!BE145:BH145)</f>
        <v>0</v>
      </c>
    </row>
    <row r="146" spans="2:17" s="7" customFormat="1" x14ac:dyDescent="0.45">
      <c r="B146" s="72" t="s">
        <v>107</v>
      </c>
      <c r="C146" s="70"/>
      <c r="D146" s="82">
        <f>SUM(D147:D151)</f>
        <v>0</v>
      </c>
      <c r="E146" s="82">
        <f t="shared" ref="E146:H146" si="60">SUM(E147:E151)</f>
        <v>0</v>
      </c>
      <c r="F146" s="82">
        <f t="shared" si="60"/>
        <v>26</v>
      </c>
      <c r="G146" s="82">
        <f t="shared" si="60"/>
        <v>27</v>
      </c>
      <c r="H146" s="112">
        <f t="shared" si="60"/>
        <v>0</v>
      </c>
      <c r="I146" s="81">
        <f>SUM(SON_Quarterly!Y146:AB146)</f>
        <v>0</v>
      </c>
      <c r="J146" s="81">
        <f>SUM(SON_Quarterly!AC146:AF146)</f>
        <v>0</v>
      </c>
      <c r="K146" s="81">
        <f>SUM(SON_Quarterly!AG146:AJ146)</f>
        <v>0</v>
      </c>
      <c r="L146" s="81">
        <f>SUM(SON_Quarterly!AK146:AN146)</f>
        <v>0</v>
      </c>
      <c r="M146" s="81">
        <f>SUM(SON_Quarterly!AO146:AR146)</f>
        <v>0</v>
      </c>
      <c r="N146" s="81">
        <f>SUM(SON_Quarterly!AS146:AV146)</f>
        <v>0</v>
      </c>
      <c r="O146" s="81">
        <f>SUM(SON_Quarterly!AW146:AZ146)</f>
        <v>0</v>
      </c>
      <c r="P146" s="81">
        <f>SUM(SON_Quarterly!BA146:BD146)</f>
        <v>0</v>
      </c>
      <c r="Q146" s="81">
        <f>SUM(SON_Quarterly!BE146:BH146)</f>
        <v>0</v>
      </c>
    </row>
    <row r="147" spans="2:17" x14ac:dyDescent="0.45">
      <c r="B147" s="31" t="s">
        <v>174</v>
      </c>
      <c r="C147"/>
      <c r="D147" s="83"/>
      <c r="E147" s="83"/>
      <c r="F147" s="81">
        <f>SUM(SON_Quarterly!M147:P147)</f>
        <v>1</v>
      </c>
      <c r="G147" s="75">
        <f>SUM(SON_Quarterly!Q147:T147)</f>
        <v>3</v>
      </c>
      <c r="H147" s="110">
        <f>SUM(SON_Quarterly!U147:X147)</f>
        <v>0</v>
      </c>
      <c r="I147" s="81">
        <f>SUM(SON_Quarterly!Y147:AB147)</f>
        <v>0</v>
      </c>
      <c r="J147" s="81">
        <f>SUM(SON_Quarterly!AC147:AF147)</f>
        <v>0</v>
      </c>
      <c r="K147" s="81">
        <f>SUM(SON_Quarterly!AG147:AJ147)</f>
        <v>0</v>
      </c>
      <c r="L147" s="81">
        <f>SUM(SON_Quarterly!AK147:AN147)</f>
        <v>0</v>
      </c>
      <c r="M147" s="81">
        <f>SUM(SON_Quarterly!AO147:AR147)</f>
        <v>0</v>
      </c>
      <c r="N147" s="81">
        <f>SUM(SON_Quarterly!AS147:AV147)</f>
        <v>0</v>
      </c>
      <c r="O147" s="81">
        <f>SUM(SON_Quarterly!AW147:AZ147)</f>
        <v>0</v>
      </c>
      <c r="P147" s="81">
        <f>SUM(SON_Quarterly!BA147:BD147)</f>
        <v>0</v>
      </c>
      <c r="Q147" s="81">
        <f>SUM(SON_Quarterly!BE147:BH147)</f>
        <v>0</v>
      </c>
    </row>
    <row r="148" spans="2:17" x14ac:dyDescent="0.45">
      <c r="B148" s="31" t="s">
        <v>273</v>
      </c>
      <c r="C148"/>
      <c r="D148" s="83"/>
      <c r="E148" s="83"/>
      <c r="F148" s="81">
        <f>SUM(SON_Quarterly!M148:P148)</f>
        <v>2</v>
      </c>
      <c r="G148" s="75">
        <f>SUM(SON_Quarterly!Q148:T148)</f>
        <v>0</v>
      </c>
      <c r="H148" s="110">
        <f>SUM(SON_Quarterly!U148:X148)</f>
        <v>0</v>
      </c>
      <c r="I148" s="81">
        <f>SUM(SON_Quarterly!Y148:AB148)</f>
        <v>0</v>
      </c>
      <c r="J148" s="81">
        <f>SUM(SON_Quarterly!AC148:AF148)</f>
        <v>0</v>
      </c>
      <c r="K148" s="81">
        <f>SUM(SON_Quarterly!AG148:AJ148)</f>
        <v>0</v>
      </c>
      <c r="L148" s="81">
        <f>SUM(SON_Quarterly!AK148:AN148)</f>
        <v>0</v>
      </c>
      <c r="M148" s="81">
        <f>SUM(SON_Quarterly!AO148:AR148)</f>
        <v>0</v>
      </c>
      <c r="N148" s="81">
        <f>SUM(SON_Quarterly!AS148:AV148)</f>
        <v>0</v>
      </c>
      <c r="O148" s="81">
        <f>SUM(SON_Quarterly!AW148:AZ148)</f>
        <v>0</v>
      </c>
      <c r="P148" s="81">
        <f>SUM(SON_Quarterly!BA148:BD148)</f>
        <v>0</v>
      </c>
      <c r="Q148" s="81">
        <f>SUM(SON_Quarterly!BE148:BH148)</f>
        <v>0</v>
      </c>
    </row>
    <row r="149" spans="2:17" x14ac:dyDescent="0.45">
      <c r="B149" s="31" t="s">
        <v>175</v>
      </c>
      <c r="C149"/>
      <c r="D149" s="83"/>
      <c r="E149" s="83"/>
      <c r="F149" s="81">
        <f>SUM(SON_Quarterly!M149:P149)</f>
        <v>0</v>
      </c>
      <c r="G149" s="75">
        <f>SUM(SON_Quarterly!Q149:T149)</f>
        <v>1</v>
      </c>
      <c r="H149" s="110">
        <f>SUM(SON_Quarterly!U149:X149)</f>
        <v>0</v>
      </c>
      <c r="I149" s="81">
        <f>SUM(SON_Quarterly!Y149:AB149)</f>
        <v>0</v>
      </c>
      <c r="J149" s="81">
        <f>SUM(SON_Quarterly!AC149:AF149)</f>
        <v>0</v>
      </c>
      <c r="K149" s="81">
        <f>SUM(SON_Quarterly!AG149:AJ149)</f>
        <v>0</v>
      </c>
      <c r="L149" s="81">
        <f>SUM(SON_Quarterly!AK149:AN149)</f>
        <v>0</v>
      </c>
      <c r="M149" s="81">
        <f>SUM(SON_Quarterly!AO149:AR149)</f>
        <v>0</v>
      </c>
      <c r="N149" s="81">
        <f>SUM(SON_Quarterly!AS149:AV149)</f>
        <v>0</v>
      </c>
      <c r="O149" s="81">
        <f>SUM(SON_Quarterly!AW149:AZ149)</f>
        <v>0</v>
      </c>
      <c r="P149" s="81">
        <f>SUM(SON_Quarterly!BA149:BD149)</f>
        <v>0</v>
      </c>
      <c r="Q149" s="81">
        <f>SUM(SON_Quarterly!BE149:BH149)</f>
        <v>0</v>
      </c>
    </row>
    <row r="150" spans="2:17" x14ac:dyDescent="0.45">
      <c r="B150" s="31" t="s">
        <v>176</v>
      </c>
      <c r="C150"/>
      <c r="D150" s="83"/>
      <c r="E150" s="83"/>
      <c r="F150" s="81">
        <f>SUM(SON_Quarterly!M150:P150)</f>
        <v>12</v>
      </c>
      <c r="G150" s="75">
        <f>SUM(SON_Quarterly!Q150:T150)</f>
        <v>7</v>
      </c>
      <c r="H150" s="110">
        <f>SUM(SON_Quarterly!U150:X150)</f>
        <v>0</v>
      </c>
      <c r="I150" s="81">
        <f>SUM(SON_Quarterly!Y150:AB150)</f>
        <v>0</v>
      </c>
      <c r="J150" s="81">
        <f>SUM(SON_Quarterly!AC150:AF150)</f>
        <v>0</v>
      </c>
      <c r="K150" s="81">
        <f>SUM(SON_Quarterly!AG150:AJ150)</f>
        <v>0</v>
      </c>
      <c r="L150" s="81">
        <f>SUM(SON_Quarterly!AK150:AN150)</f>
        <v>0</v>
      </c>
      <c r="M150" s="81">
        <f>SUM(SON_Quarterly!AO150:AR150)</f>
        <v>0</v>
      </c>
      <c r="N150" s="81">
        <f>SUM(SON_Quarterly!AS150:AV150)</f>
        <v>0</v>
      </c>
      <c r="O150" s="81">
        <f>SUM(SON_Quarterly!AW150:AZ150)</f>
        <v>0</v>
      </c>
      <c r="P150" s="81">
        <f>SUM(SON_Quarterly!BA150:BD150)</f>
        <v>0</v>
      </c>
      <c r="Q150" s="81">
        <f>SUM(SON_Quarterly!BE150:BH150)</f>
        <v>0</v>
      </c>
    </row>
    <row r="151" spans="2:17" x14ac:dyDescent="0.45">
      <c r="B151" s="31" t="s">
        <v>177</v>
      </c>
      <c r="C151"/>
      <c r="D151" s="83"/>
      <c r="E151" s="83"/>
      <c r="F151" s="81">
        <f>SUM(SON_Quarterly!M151:P151)</f>
        <v>11</v>
      </c>
      <c r="G151" s="75">
        <f>SUM(SON_Quarterly!Q151:T151)</f>
        <v>16</v>
      </c>
      <c r="H151" s="110">
        <f>SUM(SON_Quarterly!U151:X151)</f>
        <v>0</v>
      </c>
      <c r="I151" s="81">
        <f>SUM(SON_Quarterly!Y151:AB151)</f>
        <v>0</v>
      </c>
      <c r="J151" s="81">
        <f>SUM(SON_Quarterly!AC151:AF151)</f>
        <v>0</v>
      </c>
      <c r="K151" s="81">
        <f>SUM(SON_Quarterly!AG151:AJ151)</f>
        <v>0</v>
      </c>
      <c r="L151" s="81">
        <f>SUM(SON_Quarterly!AK151:AN151)</f>
        <v>0</v>
      </c>
      <c r="M151" s="81">
        <f>SUM(SON_Quarterly!AO151:AR151)</f>
        <v>0</v>
      </c>
      <c r="N151" s="81">
        <f>SUM(SON_Quarterly!AS151:AV151)</f>
        <v>0</v>
      </c>
      <c r="O151" s="81">
        <f>SUM(SON_Quarterly!AW151:AZ151)</f>
        <v>0</v>
      </c>
      <c r="P151" s="81">
        <f>SUM(SON_Quarterly!BA151:BD151)</f>
        <v>0</v>
      </c>
      <c r="Q151" s="81">
        <f>SUM(SON_Quarterly!BE151:BH151)</f>
        <v>0</v>
      </c>
    </row>
    <row r="152" spans="2:17" x14ac:dyDescent="0.45">
      <c r="B152" s="31"/>
      <c r="C152"/>
      <c r="D152" s="83"/>
      <c r="E152" s="83"/>
      <c r="F152" s="83"/>
      <c r="G152" s="83"/>
      <c r="H152" s="108"/>
      <c r="I152" s="75"/>
      <c r="J152" s="75"/>
      <c r="K152" s="75"/>
      <c r="L152" s="75"/>
      <c r="M152" s="75"/>
      <c r="N152" s="75"/>
      <c r="O152" s="75"/>
      <c r="P152" s="75"/>
      <c r="Q152" s="75"/>
    </row>
    <row r="153" spans="2:17" s="7" customFormat="1" x14ac:dyDescent="0.45">
      <c r="B153" s="72" t="s">
        <v>130</v>
      </c>
      <c r="C153" s="70"/>
      <c r="D153" s="82">
        <f>SUM(D154:D155)</f>
        <v>0</v>
      </c>
      <c r="E153" s="82">
        <f t="shared" ref="E153:H153" si="61">SUM(E154:E155)</f>
        <v>0</v>
      </c>
      <c r="F153" s="82">
        <f t="shared" si="61"/>
        <v>3544</v>
      </c>
      <c r="G153" s="82">
        <f t="shared" si="61"/>
        <v>2137</v>
      </c>
      <c r="H153" s="112">
        <f t="shared" si="61"/>
        <v>93</v>
      </c>
      <c r="I153" s="137">
        <f t="shared" ref="I153:J153" si="62">SUM(I154:I155)</f>
        <v>0</v>
      </c>
      <c r="J153" s="137">
        <f t="shared" si="62"/>
        <v>0</v>
      </c>
      <c r="K153" s="137">
        <f t="shared" ref="K153:Q153" si="63">SUM(K154:K155)</f>
        <v>0</v>
      </c>
      <c r="L153" s="137">
        <f t="shared" si="63"/>
        <v>0</v>
      </c>
      <c r="M153" s="137">
        <f t="shared" si="63"/>
        <v>0</v>
      </c>
      <c r="N153" s="137">
        <f t="shared" si="63"/>
        <v>0</v>
      </c>
      <c r="O153" s="137">
        <f t="shared" si="63"/>
        <v>0</v>
      </c>
      <c r="P153" s="137">
        <f t="shared" si="63"/>
        <v>0</v>
      </c>
      <c r="Q153" s="137">
        <f t="shared" si="63"/>
        <v>0</v>
      </c>
    </row>
    <row r="154" spans="2:17" x14ac:dyDescent="0.45">
      <c r="B154" s="31" t="s">
        <v>178</v>
      </c>
      <c r="C154"/>
      <c r="D154" s="83"/>
      <c r="E154" s="83"/>
      <c r="F154" s="81">
        <f>SUM(SON_Quarterly!M154:P154)</f>
        <v>299</v>
      </c>
      <c r="G154" s="75">
        <f>SUM(SON_Quarterly!Q154:T154)</f>
        <v>175</v>
      </c>
      <c r="H154" s="110">
        <f>SUM(SON_Quarterly!U154:X154)</f>
        <v>1</v>
      </c>
      <c r="I154" s="81">
        <f>SUM(SON_Quarterly!Y154:AB154)</f>
        <v>0</v>
      </c>
      <c r="J154" s="81">
        <f>SUM(SON_Quarterly!AC154:AF154)</f>
        <v>0</v>
      </c>
      <c r="K154" s="81">
        <f>SUM(SON_Quarterly!AG154:AJ154)</f>
        <v>0</v>
      </c>
      <c r="L154" s="81">
        <f>SUM(SON_Quarterly!AK154:AN154)</f>
        <v>0</v>
      </c>
      <c r="M154" s="81">
        <f>SUM(SON_Quarterly!AO154:AR154)</f>
        <v>0</v>
      </c>
      <c r="N154" s="81">
        <f>SUM(SON_Quarterly!AS154:AV154)</f>
        <v>0</v>
      </c>
      <c r="O154" s="81">
        <f>SUM(SON_Quarterly!AW154:AZ154)</f>
        <v>0</v>
      </c>
      <c r="P154" s="81">
        <f>SUM(SON_Quarterly!BA154:BD154)</f>
        <v>0</v>
      </c>
      <c r="Q154" s="81">
        <f>SUM(SON_Quarterly!BE154:BH154)</f>
        <v>0</v>
      </c>
    </row>
    <row r="155" spans="2:17" x14ac:dyDescent="0.45">
      <c r="B155" s="31" t="s">
        <v>286</v>
      </c>
      <c r="C155"/>
      <c r="D155" s="83"/>
      <c r="E155" s="83"/>
      <c r="F155" s="81">
        <f>SUM(SON_Quarterly!M155:P155)</f>
        <v>3245</v>
      </c>
      <c r="G155" s="75">
        <f>SUM(SON_Quarterly!Q155:T155)</f>
        <v>1962</v>
      </c>
      <c r="H155" s="110">
        <f>SUM(SON_Quarterly!U155:X155)</f>
        <v>92</v>
      </c>
      <c r="I155" s="81">
        <f>SUM(SON_Quarterly!Y155:AB155)</f>
        <v>0</v>
      </c>
      <c r="J155" s="81">
        <f>SUM(SON_Quarterly!AC155:AF155)</f>
        <v>0</v>
      </c>
      <c r="K155" s="81">
        <f>SUM(SON_Quarterly!AG155:AJ155)</f>
        <v>0</v>
      </c>
      <c r="L155" s="81">
        <f>SUM(SON_Quarterly!AK155:AN155)</f>
        <v>0</v>
      </c>
      <c r="M155" s="81">
        <f>SUM(SON_Quarterly!AO155:AR155)</f>
        <v>0</v>
      </c>
      <c r="N155" s="81">
        <f>SUM(SON_Quarterly!AS155:AV155)</f>
        <v>0</v>
      </c>
      <c r="O155" s="81">
        <f>SUM(SON_Quarterly!AW155:AZ155)</f>
        <v>0</v>
      </c>
      <c r="P155" s="81">
        <f>SUM(SON_Quarterly!BA155:BD155)</f>
        <v>0</v>
      </c>
      <c r="Q155" s="81">
        <f>SUM(SON_Quarterly!BE155:BH155)</f>
        <v>0</v>
      </c>
    </row>
    <row r="156" spans="2:17" x14ac:dyDescent="0.45">
      <c r="B156" s="31"/>
      <c r="C156"/>
      <c r="D156" s="83"/>
      <c r="E156" s="83"/>
      <c r="F156" s="83"/>
      <c r="G156" s="83"/>
      <c r="H156" s="108"/>
      <c r="I156" s="81"/>
      <c r="J156" s="81"/>
      <c r="K156" s="81"/>
      <c r="L156" s="81"/>
      <c r="M156" s="81"/>
      <c r="N156" s="81"/>
      <c r="O156" s="81"/>
      <c r="P156" s="81"/>
      <c r="Q156" s="81"/>
    </row>
    <row r="157" spans="2:17" s="7" customFormat="1" x14ac:dyDescent="0.45">
      <c r="B157" s="72" t="s">
        <v>140</v>
      </c>
      <c r="C157" s="70"/>
      <c r="D157" s="82">
        <f>SUM(D158:D166)</f>
        <v>0</v>
      </c>
      <c r="E157" s="82">
        <f t="shared" ref="E157:G157" si="64">SUM(E158:E166)</f>
        <v>0</v>
      </c>
      <c r="F157" s="82">
        <f t="shared" si="64"/>
        <v>66</v>
      </c>
      <c r="G157" s="82">
        <f t="shared" si="64"/>
        <v>23</v>
      </c>
      <c r="H157" s="112">
        <f t="shared" ref="H157:Q157" si="65">SUM(H158:H166)</f>
        <v>10</v>
      </c>
      <c r="I157" s="137">
        <f t="shared" si="65"/>
        <v>0</v>
      </c>
      <c r="J157" s="137">
        <f t="shared" si="65"/>
        <v>0</v>
      </c>
      <c r="K157" s="137">
        <f t="shared" si="65"/>
        <v>0</v>
      </c>
      <c r="L157" s="137">
        <f t="shared" si="65"/>
        <v>0</v>
      </c>
      <c r="M157" s="137">
        <f t="shared" si="65"/>
        <v>0</v>
      </c>
      <c r="N157" s="137">
        <f t="shared" si="65"/>
        <v>0</v>
      </c>
      <c r="O157" s="137">
        <f t="shared" si="65"/>
        <v>0</v>
      </c>
      <c r="P157" s="137">
        <f t="shared" si="65"/>
        <v>0</v>
      </c>
      <c r="Q157" s="137">
        <f t="shared" si="65"/>
        <v>0</v>
      </c>
    </row>
    <row r="158" spans="2:17" x14ac:dyDescent="0.45">
      <c r="B158" s="31" t="s">
        <v>179</v>
      </c>
      <c r="C158"/>
      <c r="D158" s="83"/>
      <c r="E158" s="83"/>
      <c r="F158" s="81">
        <f>SUM(SON_Quarterly!M158:P158)</f>
        <v>17</v>
      </c>
      <c r="G158" s="75">
        <f>SUM(SON_Quarterly!Q158:T158)</f>
        <v>7</v>
      </c>
      <c r="H158" s="110">
        <f>SUM(SON_Quarterly!U158:X158)</f>
        <v>0</v>
      </c>
      <c r="I158" s="81">
        <f>SUM(SON_Quarterly!Y158:AB158)</f>
        <v>0</v>
      </c>
      <c r="J158" s="81">
        <f>SUM(SON_Quarterly!AC158:AF158)</f>
        <v>0</v>
      </c>
      <c r="K158" s="81">
        <f>SUM(SON_Quarterly!AG158:AJ158)</f>
        <v>0</v>
      </c>
      <c r="L158" s="81">
        <f>SUM(SON_Quarterly!AK158:AN158)</f>
        <v>0</v>
      </c>
      <c r="M158" s="81">
        <f>SUM(SON_Quarterly!AO158:AR158)</f>
        <v>0</v>
      </c>
      <c r="N158" s="81">
        <f>SUM(SON_Quarterly!AS158:AV158)</f>
        <v>0</v>
      </c>
      <c r="O158" s="81">
        <f>SUM(SON_Quarterly!AW158:AZ158)</f>
        <v>0</v>
      </c>
      <c r="P158" s="81">
        <f>SUM(SON_Quarterly!BA158:BD158)</f>
        <v>0</v>
      </c>
      <c r="Q158" s="81">
        <f>SUM(SON_Quarterly!BE158:BH158)</f>
        <v>0</v>
      </c>
    </row>
    <row r="159" spans="2:17" x14ac:dyDescent="0.45">
      <c r="B159" s="31" t="s">
        <v>180</v>
      </c>
      <c r="C159"/>
      <c r="D159" s="83"/>
      <c r="E159" s="83"/>
      <c r="F159" s="81">
        <f>SUM(SON_Quarterly!M159:P159)</f>
        <v>1</v>
      </c>
      <c r="G159" s="75">
        <f>SUM(SON_Quarterly!Q159:T159)</f>
        <v>0</v>
      </c>
      <c r="H159" s="110">
        <f>SUM(SON_Quarterly!U159:X159)</f>
        <v>0</v>
      </c>
      <c r="I159" s="81">
        <f>SUM(SON_Quarterly!Y159:AB159)</f>
        <v>0</v>
      </c>
      <c r="J159" s="81">
        <f>SUM(SON_Quarterly!AC159:AF159)</f>
        <v>0</v>
      </c>
      <c r="K159" s="81">
        <f>SUM(SON_Quarterly!AG159:AJ159)</f>
        <v>0</v>
      </c>
      <c r="L159" s="81">
        <f>SUM(SON_Quarterly!AK159:AN159)</f>
        <v>0</v>
      </c>
      <c r="M159" s="81">
        <f>SUM(SON_Quarterly!AO159:AR159)</f>
        <v>0</v>
      </c>
      <c r="N159" s="81">
        <f>SUM(SON_Quarterly!AS159:AV159)</f>
        <v>0</v>
      </c>
      <c r="O159" s="81">
        <f>SUM(SON_Quarterly!AW159:AZ159)</f>
        <v>0</v>
      </c>
      <c r="P159" s="81">
        <f>SUM(SON_Quarterly!BA159:BD159)</f>
        <v>0</v>
      </c>
      <c r="Q159" s="81">
        <f>SUM(SON_Quarterly!BE159:BH159)</f>
        <v>0</v>
      </c>
    </row>
    <row r="160" spans="2:17" x14ac:dyDescent="0.45">
      <c r="B160" s="31" t="s">
        <v>181</v>
      </c>
      <c r="C160"/>
      <c r="D160" s="83"/>
      <c r="E160" s="83"/>
      <c r="F160" s="81">
        <f>SUM(SON_Quarterly!M160:P160)</f>
        <v>12</v>
      </c>
      <c r="G160" s="75">
        <f>SUM(SON_Quarterly!Q160:T160)</f>
        <v>5</v>
      </c>
      <c r="H160" s="110">
        <f>SUM(SON_Quarterly!U160:X160)</f>
        <v>3</v>
      </c>
      <c r="I160" s="81">
        <f>SUM(SON_Quarterly!Y160:AB160)</f>
        <v>0</v>
      </c>
      <c r="J160" s="81">
        <f>SUM(SON_Quarterly!AC160:AF160)</f>
        <v>0</v>
      </c>
      <c r="K160" s="81">
        <f>SUM(SON_Quarterly!AG160:AJ160)</f>
        <v>0</v>
      </c>
      <c r="L160" s="81">
        <f>SUM(SON_Quarterly!AK160:AN160)</f>
        <v>0</v>
      </c>
      <c r="M160" s="81">
        <f>SUM(SON_Quarterly!AO160:AR160)</f>
        <v>0</v>
      </c>
      <c r="N160" s="81">
        <f>SUM(SON_Quarterly!AS160:AV160)</f>
        <v>0</v>
      </c>
      <c r="O160" s="81">
        <f>SUM(SON_Quarterly!AW160:AZ160)</f>
        <v>0</v>
      </c>
      <c r="P160" s="81">
        <f>SUM(SON_Quarterly!BA160:BD160)</f>
        <v>0</v>
      </c>
      <c r="Q160" s="81">
        <f>SUM(SON_Quarterly!BE160:BH160)</f>
        <v>0</v>
      </c>
    </row>
    <row r="161" spans="2:17" x14ac:dyDescent="0.45">
      <c r="B161" s="31" t="s">
        <v>182</v>
      </c>
      <c r="C161"/>
      <c r="D161" s="83"/>
      <c r="E161" s="83"/>
      <c r="F161" s="81">
        <f>SUM(SON_Quarterly!M161:P161)</f>
        <v>6</v>
      </c>
      <c r="G161" s="75">
        <f>SUM(SON_Quarterly!Q161:T161)</f>
        <v>0</v>
      </c>
      <c r="H161" s="110">
        <f>SUM(SON_Quarterly!U161:X161)</f>
        <v>1</v>
      </c>
      <c r="I161" s="81">
        <f>SUM(SON_Quarterly!Y161:AB161)</f>
        <v>0</v>
      </c>
      <c r="J161" s="81">
        <f>SUM(SON_Quarterly!AC161:AF161)</f>
        <v>0</v>
      </c>
      <c r="K161" s="81">
        <f>SUM(SON_Quarterly!AG161:AJ161)</f>
        <v>0</v>
      </c>
      <c r="L161" s="81">
        <f>SUM(SON_Quarterly!AK161:AN161)</f>
        <v>0</v>
      </c>
      <c r="M161" s="81">
        <f>SUM(SON_Quarterly!AO161:AR161)</f>
        <v>0</v>
      </c>
      <c r="N161" s="81">
        <f>SUM(SON_Quarterly!AS161:AV161)</f>
        <v>0</v>
      </c>
      <c r="O161" s="81">
        <f>SUM(SON_Quarterly!AW161:AZ161)</f>
        <v>0</v>
      </c>
      <c r="P161" s="81">
        <f>SUM(SON_Quarterly!BA161:BD161)</f>
        <v>0</v>
      </c>
      <c r="Q161" s="81">
        <f>SUM(SON_Quarterly!BE161:BH161)</f>
        <v>0</v>
      </c>
    </row>
    <row r="162" spans="2:17" x14ac:dyDescent="0.45">
      <c r="B162" s="31" t="s">
        <v>183</v>
      </c>
      <c r="C162"/>
      <c r="D162" s="83"/>
      <c r="E162" s="83"/>
      <c r="F162" s="81">
        <f>SUM(SON_Quarterly!M162:P162)</f>
        <v>19</v>
      </c>
      <c r="G162" s="75">
        <f>SUM(SON_Quarterly!Q162:T162)</f>
        <v>6</v>
      </c>
      <c r="H162" s="110">
        <f>SUM(SON_Quarterly!U162:X162)</f>
        <v>0</v>
      </c>
      <c r="I162" s="81">
        <f>SUM(SON_Quarterly!Y162:AB162)</f>
        <v>0</v>
      </c>
      <c r="J162" s="81">
        <f>SUM(SON_Quarterly!AC162:AF162)</f>
        <v>0</v>
      </c>
      <c r="K162" s="81">
        <f>SUM(SON_Quarterly!AG162:AJ162)</f>
        <v>0</v>
      </c>
      <c r="L162" s="81">
        <f>SUM(SON_Quarterly!AK162:AN162)</f>
        <v>0</v>
      </c>
      <c r="M162" s="81">
        <f>SUM(SON_Quarterly!AO162:AR162)</f>
        <v>0</v>
      </c>
      <c r="N162" s="81">
        <f>SUM(SON_Quarterly!AS162:AV162)</f>
        <v>0</v>
      </c>
      <c r="O162" s="81">
        <f>SUM(SON_Quarterly!AW162:AZ162)</f>
        <v>0</v>
      </c>
      <c r="P162" s="81">
        <f>SUM(SON_Quarterly!BA162:BD162)</f>
        <v>0</v>
      </c>
      <c r="Q162" s="81">
        <f>SUM(SON_Quarterly!BE162:BH162)</f>
        <v>0</v>
      </c>
    </row>
    <row r="163" spans="2:17" x14ac:dyDescent="0.45">
      <c r="B163" s="31" t="s">
        <v>184</v>
      </c>
      <c r="C163"/>
      <c r="D163" s="83"/>
      <c r="E163" s="83"/>
      <c r="F163" s="81">
        <f>SUM(SON_Quarterly!M163:P163)</f>
        <v>2</v>
      </c>
      <c r="G163" s="75">
        <f>SUM(SON_Quarterly!Q163:T163)</f>
        <v>3</v>
      </c>
      <c r="H163" s="110">
        <f>SUM(SON_Quarterly!U163:X163)</f>
        <v>0</v>
      </c>
      <c r="I163" s="81">
        <f>SUM(SON_Quarterly!Y163:AB163)</f>
        <v>0</v>
      </c>
      <c r="J163" s="81">
        <f>SUM(SON_Quarterly!AC163:AF163)</f>
        <v>0</v>
      </c>
      <c r="K163" s="81">
        <f>SUM(SON_Quarterly!AG163:AJ163)</f>
        <v>0</v>
      </c>
      <c r="L163" s="81">
        <f>SUM(SON_Quarterly!AK163:AN163)</f>
        <v>0</v>
      </c>
      <c r="M163" s="81">
        <f>SUM(SON_Quarterly!AO163:AR163)</f>
        <v>0</v>
      </c>
      <c r="N163" s="81">
        <f>SUM(SON_Quarterly!AS163:AV163)</f>
        <v>0</v>
      </c>
      <c r="O163" s="81">
        <f>SUM(SON_Quarterly!AW163:AZ163)</f>
        <v>0</v>
      </c>
      <c r="P163" s="81">
        <f>SUM(SON_Quarterly!BA163:BD163)</f>
        <v>0</v>
      </c>
      <c r="Q163" s="81">
        <f>SUM(SON_Quarterly!BE163:BH163)</f>
        <v>0</v>
      </c>
    </row>
    <row r="164" spans="2:17" x14ac:dyDescent="0.45">
      <c r="B164" s="31" t="s">
        <v>185</v>
      </c>
      <c r="C164"/>
      <c r="D164" s="83"/>
      <c r="E164" s="83"/>
      <c r="F164" s="81">
        <f>SUM(SON_Quarterly!M164:P164)</f>
        <v>3</v>
      </c>
      <c r="G164" s="75">
        <f>SUM(SON_Quarterly!Q164:T164)</f>
        <v>1</v>
      </c>
      <c r="H164" s="110">
        <f>SUM(SON_Quarterly!U164:X164)</f>
        <v>3</v>
      </c>
      <c r="I164" s="81">
        <f>SUM(SON_Quarterly!Y164:AB164)</f>
        <v>0</v>
      </c>
      <c r="J164" s="81">
        <f>SUM(SON_Quarterly!AC164:AF164)</f>
        <v>0</v>
      </c>
      <c r="K164" s="81">
        <f>SUM(SON_Quarterly!AG164:AJ164)</f>
        <v>0</v>
      </c>
      <c r="L164" s="81">
        <f>SUM(SON_Quarterly!AK164:AN164)</f>
        <v>0</v>
      </c>
      <c r="M164" s="81">
        <f>SUM(SON_Quarterly!AO164:AR164)</f>
        <v>0</v>
      </c>
      <c r="N164" s="81">
        <f>SUM(SON_Quarterly!AS164:AV164)</f>
        <v>0</v>
      </c>
      <c r="O164" s="81">
        <f>SUM(SON_Quarterly!AW164:AZ164)</f>
        <v>0</v>
      </c>
      <c r="P164" s="81">
        <f>SUM(SON_Quarterly!BA164:BD164)</f>
        <v>0</v>
      </c>
      <c r="Q164" s="81">
        <f>SUM(SON_Quarterly!BE164:BH164)</f>
        <v>0</v>
      </c>
    </row>
    <row r="165" spans="2:17" x14ac:dyDescent="0.45">
      <c r="B165" s="31" t="s">
        <v>186</v>
      </c>
      <c r="C165"/>
      <c r="D165" s="83"/>
      <c r="E165" s="83"/>
      <c r="F165" s="81">
        <f>SUM(SON_Quarterly!M165:P165)</f>
        <v>6</v>
      </c>
      <c r="G165" s="75">
        <f>SUM(SON_Quarterly!Q165:T165)</f>
        <v>1</v>
      </c>
      <c r="H165" s="110">
        <f>SUM(SON_Quarterly!U165:X165)</f>
        <v>0</v>
      </c>
      <c r="I165" s="81">
        <f>SUM(SON_Quarterly!Y165:AB165)</f>
        <v>0</v>
      </c>
      <c r="J165" s="81">
        <f>SUM(SON_Quarterly!AC165:AF165)</f>
        <v>0</v>
      </c>
      <c r="K165" s="81">
        <f>SUM(SON_Quarterly!AG165:AJ165)</f>
        <v>0</v>
      </c>
      <c r="L165" s="81">
        <f>SUM(SON_Quarterly!AK165:AN165)</f>
        <v>0</v>
      </c>
      <c r="M165" s="81">
        <f>SUM(SON_Quarterly!AO165:AR165)</f>
        <v>0</v>
      </c>
      <c r="N165" s="81">
        <f>SUM(SON_Quarterly!AS165:AV165)</f>
        <v>0</v>
      </c>
      <c r="O165" s="81">
        <f>SUM(SON_Quarterly!AW165:AZ165)</f>
        <v>0</v>
      </c>
      <c r="P165" s="81">
        <f>SUM(SON_Quarterly!BA165:BD165)</f>
        <v>0</v>
      </c>
      <c r="Q165" s="81">
        <f>SUM(SON_Quarterly!BE165:BH165)</f>
        <v>0</v>
      </c>
    </row>
    <row r="166" spans="2:17" x14ac:dyDescent="0.45">
      <c r="B166" s="31" t="s">
        <v>275</v>
      </c>
      <c r="C166"/>
      <c r="D166" s="83"/>
      <c r="E166" s="83"/>
      <c r="F166" s="81">
        <f>SUM(SON_Quarterly!M166:P166)</f>
        <v>0</v>
      </c>
      <c r="G166" s="75">
        <f>SUM(SON_Quarterly!Q166:T166)</f>
        <v>0</v>
      </c>
      <c r="H166" s="110">
        <f>SUM(SON_Quarterly!U166:X166)</f>
        <v>3</v>
      </c>
      <c r="I166" s="81">
        <f>SUM(SON_Quarterly!Y166:AB166)</f>
        <v>0</v>
      </c>
      <c r="J166" s="81">
        <f>SUM(SON_Quarterly!AC166:AF166)</f>
        <v>0</v>
      </c>
      <c r="K166" s="81">
        <f>SUM(SON_Quarterly!AG166:AJ166)</f>
        <v>0</v>
      </c>
      <c r="L166" s="81">
        <f>SUM(SON_Quarterly!AK166:AN166)</f>
        <v>0</v>
      </c>
      <c r="M166" s="81">
        <f>SUM(SON_Quarterly!AO166:AR166)</f>
        <v>0</v>
      </c>
      <c r="N166" s="81">
        <f>SUM(SON_Quarterly!AS166:AV166)</f>
        <v>0</v>
      </c>
      <c r="O166" s="81">
        <f>SUM(SON_Quarterly!AW166:AZ166)</f>
        <v>0</v>
      </c>
      <c r="P166" s="81">
        <f>SUM(SON_Quarterly!BA166:BD166)</f>
        <v>0</v>
      </c>
      <c r="Q166" s="81">
        <f>SUM(SON_Quarterly!BE166:BH166)</f>
        <v>0</v>
      </c>
    </row>
    <row r="167" spans="2:17" x14ac:dyDescent="0.45">
      <c r="B167" s="31"/>
      <c r="C167"/>
      <c r="D167" s="83"/>
      <c r="E167" s="83"/>
      <c r="F167" s="83"/>
      <c r="G167" s="83"/>
      <c r="H167" s="108"/>
      <c r="I167" s="75"/>
      <c r="J167" s="75"/>
      <c r="K167" s="75"/>
      <c r="L167" s="75"/>
      <c r="M167" s="75"/>
      <c r="N167" s="75"/>
      <c r="O167" s="75"/>
      <c r="P167" s="75"/>
      <c r="Q167" s="75"/>
    </row>
    <row r="168" spans="2:17" s="7" customFormat="1" x14ac:dyDescent="0.45">
      <c r="B168" s="26" t="s">
        <v>87</v>
      </c>
      <c r="C168" s="70"/>
      <c r="D168" s="82">
        <f t="shared" ref="D168:Q168" si="66">D173+D182+D192+D201+D169</f>
        <v>0</v>
      </c>
      <c r="E168" s="82">
        <f t="shared" si="66"/>
        <v>0</v>
      </c>
      <c r="F168" s="82">
        <f t="shared" si="66"/>
        <v>3363</v>
      </c>
      <c r="G168" s="82">
        <f t="shared" si="66"/>
        <v>1648</v>
      </c>
      <c r="H168" s="112">
        <f t="shared" si="66"/>
        <v>110</v>
      </c>
      <c r="I168" s="137">
        <f t="shared" si="66"/>
        <v>0</v>
      </c>
      <c r="J168" s="137">
        <f t="shared" si="66"/>
        <v>0</v>
      </c>
      <c r="K168" s="137">
        <f t="shared" si="66"/>
        <v>0</v>
      </c>
      <c r="L168" s="137">
        <f t="shared" si="66"/>
        <v>0</v>
      </c>
      <c r="M168" s="137">
        <f t="shared" si="66"/>
        <v>0</v>
      </c>
      <c r="N168" s="137">
        <f t="shared" si="66"/>
        <v>0</v>
      </c>
      <c r="O168" s="137">
        <f t="shared" si="66"/>
        <v>0</v>
      </c>
      <c r="P168" s="137">
        <f t="shared" si="66"/>
        <v>0</v>
      </c>
      <c r="Q168" s="137">
        <f t="shared" si="66"/>
        <v>0</v>
      </c>
    </row>
    <row r="169" spans="2:17" s="7" customFormat="1" x14ac:dyDescent="0.45">
      <c r="B169" s="72" t="s">
        <v>271</v>
      </c>
      <c r="C169" s="70"/>
      <c r="D169" s="82">
        <f>SUM(D170:D171)</f>
        <v>0</v>
      </c>
      <c r="E169" s="82">
        <f>SUM(E170:E171)</f>
        <v>0</v>
      </c>
      <c r="F169" s="82">
        <f>SUM(F170:F171)</f>
        <v>0</v>
      </c>
      <c r="G169" s="82">
        <f>SUM(G170:G171)</f>
        <v>1</v>
      </c>
      <c r="H169" s="112">
        <f>SUM(H170:H171)</f>
        <v>0</v>
      </c>
      <c r="I169" s="81">
        <f>SUM(SON_Quarterly!Y169:AB169)</f>
        <v>0</v>
      </c>
      <c r="J169" s="81">
        <f>SUM(SON_Quarterly!AC169:AF169)</f>
        <v>0</v>
      </c>
      <c r="K169" s="81">
        <f>SUM(SON_Quarterly!AG169:AJ169)</f>
        <v>0</v>
      </c>
      <c r="L169" s="81">
        <f>SUM(SON_Quarterly!AK169:AN169)</f>
        <v>0</v>
      </c>
      <c r="M169" s="81">
        <f>SUM(SON_Quarterly!AO169:AR169)</f>
        <v>0</v>
      </c>
      <c r="N169" s="81">
        <f>SUM(SON_Quarterly!AS169:AV169)</f>
        <v>0</v>
      </c>
      <c r="O169" s="81">
        <f>SUM(SON_Quarterly!AW169:AZ169)</f>
        <v>0</v>
      </c>
      <c r="P169" s="81">
        <f>SUM(SON_Quarterly!BA169:BD169)</f>
        <v>0</v>
      </c>
      <c r="Q169" s="81">
        <f>SUM(SON_Quarterly!BE169:BH169)</f>
        <v>0</v>
      </c>
    </row>
    <row r="170" spans="2:17" s="7" customFormat="1" x14ac:dyDescent="0.45">
      <c r="B170" s="31" t="s">
        <v>307</v>
      </c>
      <c r="C170" s="70"/>
      <c r="D170" s="83"/>
      <c r="E170" s="83"/>
      <c r="F170" s="81">
        <f>SUM(SON_Quarterly!M170:P170)</f>
        <v>0</v>
      </c>
      <c r="G170" s="75">
        <f>SUM(SON_Quarterly!Q170:T170)</f>
        <v>1</v>
      </c>
      <c r="H170" s="110">
        <f>SUM(SON_Quarterly!U170:X170)</f>
        <v>0</v>
      </c>
      <c r="I170" s="81">
        <f>SUM(SON_Quarterly!Y170:AB170)</f>
        <v>0</v>
      </c>
      <c r="J170" s="81">
        <f>SUM(SON_Quarterly!AC170:AF170)</f>
        <v>0</v>
      </c>
      <c r="K170" s="81">
        <f>SUM(SON_Quarterly!AG170:AJ170)</f>
        <v>0</v>
      </c>
      <c r="L170" s="81">
        <f>SUM(SON_Quarterly!AK170:AN170)</f>
        <v>0</v>
      </c>
      <c r="M170" s="81">
        <f>SUM(SON_Quarterly!AO170:AR170)</f>
        <v>0</v>
      </c>
      <c r="N170" s="81">
        <f>SUM(SON_Quarterly!AS170:AV170)</f>
        <v>0</v>
      </c>
      <c r="O170" s="81">
        <f>SUM(SON_Quarterly!AW170:AZ170)</f>
        <v>0</v>
      </c>
      <c r="P170" s="81">
        <f>SUM(SON_Quarterly!BA170:BD170)</f>
        <v>0</v>
      </c>
      <c r="Q170" s="81">
        <f>SUM(SON_Quarterly!BE170:BH170)</f>
        <v>0</v>
      </c>
    </row>
    <row r="171" spans="2:17" s="7" customFormat="1" x14ac:dyDescent="0.45">
      <c r="B171" s="31" t="s">
        <v>276</v>
      </c>
      <c r="C171" s="70"/>
      <c r="D171" s="83"/>
      <c r="E171" s="83"/>
      <c r="F171" s="81">
        <f>SUM(SON_Quarterly!M171:P171)</f>
        <v>0</v>
      </c>
      <c r="G171" s="75">
        <f>SUM(SON_Quarterly!Q171:T171)</f>
        <v>0</v>
      </c>
      <c r="H171" s="110">
        <f>SUM(SON_Quarterly!U171:X171)</f>
        <v>0</v>
      </c>
      <c r="I171" s="81">
        <f>SUM(SON_Quarterly!Y171:AB171)</f>
        <v>0</v>
      </c>
      <c r="J171" s="81">
        <f>SUM(SON_Quarterly!AC171:AF171)</f>
        <v>0</v>
      </c>
      <c r="K171" s="81">
        <f>SUM(SON_Quarterly!AG171:AJ171)</f>
        <v>0</v>
      </c>
      <c r="L171" s="81">
        <f>SUM(SON_Quarterly!AK171:AN171)</f>
        <v>0</v>
      </c>
      <c r="M171" s="81">
        <f>SUM(SON_Quarterly!AO171:AR171)</f>
        <v>0</v>
      </c>
      <c r="N171" s="81">
        <f>SUM(SON_Quarterly!AS171:AV171)</f>
        <v>0</v>
      </c>
      <c r="O171" s="81">
        <f>SUM(SON_Quarterly!AW171:AZ171)</f>
        <v>0</v>
      </c>
      <c r="P171" s="81">
        <f>SUM(SON_Quarterly!BA171:BD171)</f>
        <v>0</v>
      </c>
      <c r="Q171" s="81">
        <f>SUM(SON_Quarterly!BE171:BH171)</f>
        <v>0</v>
      </c>
    </row>
    <row r="172" spans="2:17" s="7" customFormat="1" x14ac:dyDescent="0.45">
      <c r="B172" s="26"/>
      <c r="C172" s="70"/>
      <c r="D172" s="82"/>
      <c r="E172" s="82"/>
      <c r="F172" s="82"/>
      <c r="G172" s="82"/>
      <c r="H172" s="112"/>
      <c r="I172" s="137"/>
      <c r="J172" s="137"/>
      <c r="K172" s="137"/>
      <c r="L172" s="137"/>
      <c r="M172" s="137"/>
      <c r="N172" s="137"/>
      <c r="O172" s="137"/>
      <c r="P172" s="137"/>
      <c r="Q172" s="137"/>
    </row>
    <row r="173" spans="2:17" s="7" customFormat="1" x14ac:dyDescent="0.45">
      <c r="B173" s="72" t="s">
        <v>127</v>
      </c>
      <c r="C173" s="70"/>
      <c r="D173" s="82">
        <f>SUM(D174:D180)</f>
        <v>0</v>
      </c>
      <c r="E173" s="82">
        <f t="shared" ref="E173:H173" si="67">SUM(E174:E180)</f>
        <v>0</v>
      </c>
      <c r="F173" s="82">
        <f>SUM(F174:F180)</f>
        <v>1752</v>
      </c>
      <c r="G173" s="82">
        <f>SUM(G174:G180)</f>
        <v>668</v>
      </c>
      <c r="H173" s="112">
        <f t="shared" si="67"/>
        <v>28</v>
      </c>
      <c r="I173" s="137">
        <f t="shared" ref="I173:J173" si="68">SUM(I174:I180)</f>
        <v>0</v>
      </c>
      <c r="J173" s="137">
        <f t="shared" si="68"/>
        <v>0</v>
      </c>
      <c r="K173" s="137">
        <f t="shared" ref="K173:Q173" si="69">SUM(K174:K180)</f>
        <v>0</v>
      </c>
      <c r="L173" s="137">
        <f t="shared" si="69"/>
        <v>0</v>
      </c>
      <c r="M173" s="137">
        <f t="shared" si="69"/>
        <v>0</v>
      </c>
      <c r="N173" s="137">
        <f t="shared" si="69"/>
        <v>0</v>
      </c>
      <c r="O173" s="137">
        <f t="shared" si="69"/>
        <v>0</v>
      </c>
      <c r="P173" s="137">
        <f t="shared" si="69"/>
        <v>0</v>
      </c>
      <c r="Q173" s="137">
        <f t="shared" si="69"/>
        <v>0</v>
      </c>
    </row>
    <row r="174" spans="2:17" x14ac:dyDescent="0.45">
      <c r="B174" s="31" t="s">
        <v>187</v>
      </c>
      <c r="C174"/>
      <c r="D174" s="83"/>
      <c r="E174" s="83"/>
      <c r="F174" s="81">
        <f>SUM(SON_Quarterly!M174:P174)</f>
        <v>1306</v>
      </c>
      <c r="G174" s="75">
        <f>SUM(SON_Quarterly!Q174:T174)</f>
        <v>489</v>
      </c>
      <c r="H174" s="110">
        <f>SUM(SON_Quarterly!U174:X174)</f>
        <v>9</v>
      </c>
      <c r="I174" s="81">
        <f>SUM(SON_Quarterly!Y174:AB174)</f>
        <v>0</v>
      </c>
      <c r="J174" s="81">
        <f>SUM(SON_Quarterly!AC174:AF174)</f>
        <v>0</v>
      </c>
      <c r="K174" s="81">
        <f>SUM(SON_Quarterly!AG174:AJ174)</f>
        <v>0</v>
      </c>
      <c r="L174" s="81">
        <f>SUM(SON_Quarterly!AK174:AN174)</f>
        <v>0</v>
      </c>
      <c r="M174" s="81">
        <f>SUM(SON_Quarterly!AO174:AR174)</f>
        <v>0</v>
      </c>
      <c r="N174" s="81">
        <f>SUM(SON_Quarterly!AS174:AV174)</f>
        <v>0</v>
      </c>
      <c r="O174" s="81">
        <f>SUM(SON_Quarterly!AW174:AZ174)</f>
        <v>0</v>
      </c>
      <c r="P174" s="81">
        <f>SUM(SON_Quarterly!BA174:BD174)</f>
        <v>0</v>
      </c>
      <c r="Q174" s="81">
        <f>SUM(SON_Quarterly!BE174:BH174)</f>
        <v>0</v>
      </c>
    </row>
    <row r="175" spans="2:17" x14ac:dyDescent="0.45">
      <c r="B175" s="31" t="s">
        <v>188</v>
      </c>
      <c r="C175"/>
      <c r="D175" s="83"/>
      <c r="E175" s="83"/>
      <c r="F175" s="81">
        <f>SUM(SON_Quarterly!M175:P175)</f>
        <v>8</v>
      </c>
      <c r="G175" s="75">
        <f>SUM(SON_Quarterly!Q175:T175)</f>
        <v>3</v>
      </c>
      <c r="H175" s="110">
        <f>SUM(SON_Quarterly!U175:X175)</f>
        <v>0</v>
      </c>
      <c r="I175" s="81">
        <f>SUM(SON_Quarterly!Y175:AB175)</f>
        <v>0</v>
      </c>
      <c r="J175" s="81">
        <f>SUM(SON_Quarterly!AC175:AF175)</f>
        <v>0</v>
      </c>
      <c r="K175" s="81">
        <f>SUM(SON_Quarterly!AG175:AJ175)</f>
        <v>0</v>
      </c>
      <c r="L175" s="81">
        <f>SUM(SON_Quarterly!AK175:AN175)</f>
        <v>0</v>
      </c>
      <c r="M175" s="81">
        <f>SUM(SON_Quarterly!AO175:AR175)</f>
        <v>0</v>
      </c>
      <c r="N175" s="81">
        <f>SUM(SON_Quarterly!AS175:AV175)</f>
        <v>0</v>
      </c>
      <c r="O175" s="81">
        <f>SUM(SON_Quarterly!AW175:AZ175)</f>
        <v>0</v>
      </c>
      <c r="P175" s="81">
        <f>SUM(SON_Quarterly!BA175:BD175)</f>
        <v>0</v>
      </c>
      <c r="Q175" s="81">
        <f>SUM(SON_Quarterly!BE175:BH175)</f>
        <v>0</v>
      </c>
    </row>
    <row r="176" spans="2:17" x14ac:dyDescent="0.45">
      <c r="B176" s="31" t="s">
        <v>189</v>
      </c>
      <c r="C176"/>
      <c r="D176" s="83"/>
      <c r="E176" s="83"/>
      <c r="F176" s="81">
        <f>SUM(SON_Quarterly!M176:P176)</f>
        <v>187</v>
      </c>
      <c r="G176" s="75">
        <f>SUM(SON_Quarterly!Q176:T176)</f>
        <v>102</v>
      </c>
      <c r="H176" s="110">
        <f>SUM(SON_Quarterly!U176:X176)</f>
        <v>7</v>
      </c>
      <c r="I176" s="81">
        <f>SUM(SON_Quarterly!Y176:AB176)</f>
        <v>0</v>
      </c>
      <c r="J176" s="81">
        <f>SUM(SON_Quarterly!AC176:AF176)</f>
        <v>0</v>
      </c>
      <c r="K176" s="81">
        <f>SUM(SON_Quarterly!AG176:AJ176)</f>
        <v>0</v>
      </c>
      <c r="L176" s="81">
        <f>SUM(SON_Quarterly!AK176:AN176)</f>
        <v>0</v>
      </c>
      <c r="M176" s="81">
        <f>SUM(SON_Quarterly!AO176:AR176)</f>
        <v>0</v>
      </c>
      <c r="N176" s="81">
        <f>SUM(SON_Quarterly!AS176:AV176)</f>
        <v>0</v>
      </c>
      <c r="O176" s="81">
        <f>SUM(SON_Quarterly!AW176:AZ176)</f>
        <v>0</v>
      </c>
      <c r="P176" s="81">
        <f>SUM(SON_Quarterly!BA176:BD176)</f>
        <v>0</v>
      </c>
      <c r="Q176" s="81">
        <f>SUM(SON_Quarterly!BE176:BH176)</f>
        <v>0</v>
      </c>
    </row>
    <row r="177" spans="2:17" x14ac:dyDescent="0.45">
      <c r="B177" s="31" t="s">
        <v>190</v>
      </c>
      <c r="C177"/>
      <c r="D177" s="83"/>
      <c r="E177" s="83"/>
      <c r="F177" s="81">
        <f>SUM(SON_Quarterly!M177:P177)</f>
        <v>12</v>
      </c>
      <c r="G177" s="75">
        <f>SUM(SON_Quarterly!Q177:T177)</f>
        <v>0</v>
      </c>
      <c r="H177" s="110">
        <f>SUM(SON_Quarterly!U177:X177)</f>
        <v>3</v>
      </c>
      <c r="I177" s="81">
        <f>SUM(SON_Quarterly!Y177:AB177)</f>
        <v>0</v>
      </c>
      <c r="J177" s="81">
        <f>SUM(SON_Quarterly!AC177:AF177)</f>
        <v>0</v>
      </c>
      <c r="K177" s="81">
        <f>SUM(SON_Quarterly!AG177:AJ177)</f>
        <v>0</v>
      </c>
      <c r="L177" s="81">
        <f>SUM(SON_Quarterly!AK177:AN177)</f>
        <v>0</v>
      </c>
      <c r="M177" s="81">
        <f>SUM(SON_Quarterly!AO177:AR177)</f>
        <v>0</v>
      </c>
      <c r="N177" s="81">
        <f>SUM(SON_Quarterly!AS177:AV177)</f>
        <v>0</v>
      </c>
      <c r="O177" s="81">
        <f>SUM(SON_Quarterly!AW177:AZ177)</f>
        <v>0</v>
      </c>
      <c r="P177" s="81">
        <f>SUM(SON_Quarterly!BA177:BD177)</f>
        <v>0</v>
      </c>
      <c r="Q177" s="81">
        <f>SUM(SON_Quarterly!BE177:BH177)</f>
        <v>0</v>
      </c>
    </row>
    <row r="178" spans="2:17" x14ac:dyDescent="0.45">
      <c r="B178" s="31" t="s">
        <v>191</v>
      </c>
      <c r="C178"/>
      <c r="D178" s="83"/>
      <c r="E178" s="83"/>
      <c r="F178" s="81">
        <f>SUM(SON_Quarterly!M178:P178)</f>
        <v>195</v>
      </c>
      <c r="G178" s="75">
        <f>SUM(SON_Quarterly!Q178:T178)</f>
        <v>72</v>
      </c>
      <c r="H178" s="110">
        <f>SUM(SON_Quarterly!U178:X178)</f>
        <v>9</v>
      </c>
      <c r="I178" s="81">
        <f>SUM(SON_Quarterly!Y178:AB178)</f>
        <v>0</v>
      </c>
      <c r="J178" s="81">
        <f>SUM(SON_Quarterly!AC178:AF178)</f>
        <v>0</v>
      </c>
      <c r="K178" s="81">
        <f>SUM(SON_Quarterly!AG178:AJ178)</f>
        <v>0</v>
      </c>
      <c r="L178" s="81">
        <f>SUM(SON_Quarterly!AK178:AN178)</f>
        <v>0</v>
      </c>
      <c r="M178" s="81">
        <f>SUM(SON_Quarterly!AO178:AR178)</f>
        <v>0</v>
      </c>
      <c r="N178" s="81">
        <f>SUM(SON_Quarterly!AS178:AV178)</f>
        <v>0</v>
      </c>
      <c r="O178" s="81">
        <f>SUM(SON_Quarterly!AW178:AZ178)</f>
        <v>0</v>
      </c>
      <c r="P178" s="81">
        <f>SUM(SON_Quarterly!BA178:BD178)</f>
        <v>0</v>
      </c>
      <c r="Q178" s="81">
        <f>SUM(SON_Quarterly!BE178:BH178)</f>
        <v>0</v>
      </c>
    </row>
    <row r="179" spans="2:17" x14ac:dyDescent="0.45">
      <c r="B179" s="31" t="s">
        <v>192</v>
      </c>
      <c r="C179"/>
      <c r="D179" s="83"/>
      <c r="E179" s="83"/>
      <c r="F179" s="81">
        <f>SUM(SON_Quarterly!M179:P179)</f>
        <v>40</v>
      </c>
      <c r="G179" s="75">
        <f>SUM(SON_Quarterly!Q179:T179)</f>
        <v>0</v>
      </c>
      <c r="H179" s="110">
        <f>SUM(SON_Quarterly!U179:X179)</f>
        <v>0</v>
      </c>
      <c r="I179" s="81">
        <f>SUM(SON_Quarterly!Y179:AB179)</f>
        <v>0</v>
      </c>
      <c r="J179" s="81">
        <f>SUM(SON_Quarterly!AC179:AF179)</f>
        <v>0</v>
      </c>
      <c r="K179" s="81">
        <f>SUM(SON_Quarterly!AG179:AJ179)</f>
        <v>0</v>
      </c>
      <c r="L179" s="81">
        <f>SUM(SON_Quarterly!AK179:AN179)</f>
        <v>0</v>
      </c>
      <c r="M179" s="81">
        <f>SUM(SON_Quarterly!AO179:AR179)</f>
        <v>0</v>
      </c>
      <c r="N179" s="81">
        <f>SUM(SON_Quarterly!AS179:AV179)</f>
        <v>0</v>
      </c>
      <c r="O179" s="81">
        <f>SUM(SON_Quarterly!AW179:AZ179)</f>
        <v>0</v>
      </c>
      <c r="P179" s="81">
        <f>SUM(SON_Quarterly!BA179:BD179)</f>
        <v>0</v>
      </c>
      <c r="Q179" s="81">
        <f>SUM(SON_Quarterly!BE179:BH179)</f>
        <v>0</v>
      </c>
    </row>
    <row r="180" spans="2:17" x14ac:dyDescent="0.45">
      <c r="B180" s="31" t="s">
        <v>193</v>
      </c>
      <c r="C180"/>
      <c r="D180" s="83"/>
      <c r="E180" s="83"/>
      <c r="F180" s="81">
        <f>SUM(SON_Quarterly!M180:P180)</f>
        <v>4</v>
      </c>
      <c r="G180" s="75">
        <f>SUM(SON_Quarterly!Q180:T180)</f>
        <v>2</v>
      </c>
      <c r="H180" s="110">
        <f>SUM(SON_Quarterly!U180:X180)</f>
        <v>0</v>
      </c>
      <c r="I180" s="81">
        <f>SUM(SON_Quarterly!Y180:AB180)</f>
        <v>0</v>
      </c>
      <c r="J180" s="81">
        <f>SUM(SON_Quarterly!AC180:AF180)</f>
        <v>0</v>
      </c>
      <c r="K180" s="81">
        <f>SUM(SON_Quarterly!AG180:AJ180)</f>
        <v>0</v>
      </c>
      <c r="L180" s="81">
        <f>SUM(SON_Quarterly!AK180:AN180)</f>
        <v>0</v>
      </c>
      <c r="M180" s="81">
        <f>SUM(SON_Quarterly!AO180:AR180)</f>
        <v>0</v>
      </c>
      <c r="N180" s="81">
        <f>SUM(SON_Quarterly!AS180:AV180)</f>
        <v>0</v>
      </c>
      <c r="O180" s="81">
        <f>SUM(SON_Quarterly!AW180:AZ180)</f>
        <v>0</v>
      </c>
      <c r="P180" s="81">
        <f>SUM(SON_Quarterly!BA180:BD180)</f>
        <v>0</v>
      </c>
      <c r="Q180" s="81">
        <f>SUM(SON_Quarterly!BE180:BH180)</f>
        <v>0</v>
      </c>
    </row>
    <row r="181" spans="2:17" x14ac:dyDescent="0.45">
      <c r="B181" s="31"/>
      <c r="C181"/>
      <c r="D181" s="83"/>
      <c r="E181" s="83"/>
      <c r="F181" s="83"/>
      <c r="G181" s="83"/>
      <c r="H181" s="108"/>
      <c r="I181" s="75"/>
      <c r="J181" s="75"/>
      <c r="K181" s="75"/>
      <c r="L181" s="75"/>
      <c r="M181" s="75"/>
      <c r="N181" s="75"/>
      <c r="O181" s="75"/>
      <c r="P181" s="75"/>
      <c r="Q181" s="75"/>
    </row>
    <row r="182" spans="2:17" s="7" customFormat="1" x14ac:dyDescent="0.45">
      <c r="B182" s="72" t="s">
        <v>141</v>
      </c>
      <c r="C182" s="70"/>
      <c r="D182" s="82">
        <f>SUM(D183:D190)</f>
        <v>0</v>
      </c>
      <c r="E182" s="82">
        <f t="shared" ref="E182:H182" si="70">SUM(E183:E190)</f>
        <v>0</v>
      </c>
      <c r="F182" s="82">
        <f t="shared" si="70"/>
        <v>61</v>
      </c>
      <c r="G182" s="82">
        <f>SUM(G183:G190)</f>
        <v>33</v>
      </c>
      <c r="H182" s="112">
        <f t="shared" si="70"/>
        <v>5</v>
      </c>
      <c r="I182" s="137">
        <f t="shared" ref="I182:J182" si="71">SUM(I183:I190)</f>
        <v>0</v>
      </c>
      <c r="J182" s="137">
        <f t="shared" si="71"/>
        <v>0</v>
      </c>
      <c r="K182" s="137">
        <f t="shared" ref="K182:Q182" si="72">SUM(K183:K190)</f>
        <v>0</v>
      </c>
      <c r="L182" s="137">
        <f t="shared" si="72"/>
        <v>0</v>
      </c>
      <c r="M182" s="137">
        <f t="shared" si="72"/>
        <v>0</v>
      </c>
      <c r="N182" s="137">
        <f t="shared" si="72"/>
        <v>0</v>
      </c>
      <c r="O182" s="137">
        <f t="shared" si="72"/>
        <v>0</v>
      </c>
      <c r="P182" s="137">
        <f t="shared" si="72"/>
        <v>0</v>
      </c>
      <c r="Q182" s="137">
        <f t="shared" si="72"/>
        <v>0</v>
      </c>
    </row>
    <row r="183" spans="2:17" x14ac:dyDescent="0.45">
      <c r="B183" s="31" t="s">
        <v>194</v>
      </c>
      <c r="C183"/>
      <c r="D183" s="83"/>
      <c r="E183" s="83"/>
      <c r="F183" s="81">
        <f>SUM(SON_Quarterly!M183:P183)</f>
        <v>6</v>
      </c>
      <c r="G183" s="75">
        <f>SUM(SON_Quarterly!Q183:T183)</f>
        <v>0</v>
      </c>
      <c r="H183" s="110">
        <f>SUM(SON_Quarterly!U183:X183)</f>
        <v>2</v>
      </c>
      <c r="I183" s="81">
        <f>SUM(SON_Quarterly!Y183:AB183)</f>
        <v>0</v>
      </c>
      <c r="J183" s="81">
        <f>SUM(SON_Quarterly!AC183:AF183)</f>
        <v>0</v>
      </c>
      <c r="K183" s="81">
        <f>SUM(SON_Quarterly!AG183:AJ183)</f>
        <v>0</v>
      </c>
      <c r="L183" s="81">
        <f>SUM(SON_Quarterly!AK183:AN183)</f>
        <v>0</v>
      </c>
      <c r="M183" s="81">
        <f>SUM(SON_Quarterly!AO183:AR183)</f>
        <v>0</v>
      </c>
      <c r="N183" s="81">
        <f>SUM(SON_Quarterly!AS183:AV183)</f>
        <v>0</v>
      </c>
      <c r="O183" s="81">
        <f>SUM(SON_Quarterly!AW183:AZ183)</f>
        <v>0</v>
      </c>
      <c r="P183" s="81">
        <f>SUM(SON_Quarterly!BA183:BD183)</f>
        <v>0</v>
      </c>
      <c r="Q183" s="81">
        <f>SUM(SON_Quarterly!BE183:BH183)</f>
        <v>0</v>
      </c>
    </row>
    <row r="184" spans="2:17" x14ac:dyDescent="0.45">
      <c r="B184" s="31" t="s">
        <v>277</v>
      </c>
      <c r="C184"/>
      <c r="D184" s="83"/>
      <c r="E184" s="83"/>
      <c r="F184" s="81">
        <f>SUM(SON_Quarterly!M184:P184)</f>
        <v>7</v>
      </c>
      <c r="G184" s="75">
        <f>SUM(SON_Quarterly!Q184:T184)</f>
        <v>1</v>
      </c>
      <c r="H184" s="110">
        <f>SUM(SON_Quarterly!U184:X184)</f>
        <v>3</v>
      </c>
      <c r="I184" s="81">
        <f>SUM(SON_Quarterly!Y184:AB184)</f>
        <v>0</v>
      </c>
      <c r="J184" s="81">
        <f>SUM(SON_Quarterly!AC184:AF184)</f>
        <v>0</v>
      </c>
      <c r="K184" s="81">
        <f>SUM(SON_Quarterly!AG184:AJ184)</f>
        <v>0</v>
      </c>
      <c r="L184" s="81">
        <f>SUM(SON_Quarterly!AK184:AN184)</f>
        <v>0</v>
      </c>
      <c r="M184" s="81">
        <f>SUM(SON_Quarterly!AO184:AR184)</f>
        <v>0</v>
      </c>
      <c r="N184" s="81">
        <f>SUM(SON_Quarterly!AS184:AV184)</f>
        <v>0</v>
      </c>
      <c r="O184" s="81">
        <f>SUM(SON_Quarterly!AW184:AZ184)</f>
        <v>0</v>
      </c>
      <c r="P184" s="81">
        <f>SUM(SON_Quarterly!BA184:BD184)</f>
        <v>0</v>
      </c>
      <c r="Q184" s="81">
        <f>SUM(SON_Quarterly!BE184:BH184)</f>
        <v>0</v>
      </c>
    </row>
    <row r="185" spans="2:17" x14ac:dyDescent="0.45">
      <c r="B185" s="31" t="s">
        <v>195</v>
      </c>
      <c r="C185"/>
      <c r="D185" s="83"/>
      <c r="E185" s="83"/>
      <c r="F185" s="81">
        <f>SUM(SON_Quarterly!M185:P185)</f>
        <v>12</v>
      </c>
      <c r="G185" s="75">
        <f>SUM(SON_Quarterly!Q185:T185)</f>
        <v>4</v>
      </c>
      <c r="H185" s="110">
        <f>SUM(SON_Quarterly!U185:X185)</f>
        <v>0</v>
      </c>
      <c r="I185" s="81">
        <f>SUM(SON_Quarterly!Y185:AB185)</f>
        <v>0</v>
      </c>
      <c r="J185" s="81">
        <f>SUM(SON_Quarterly!AC185:AF185)</f>
        <v>0</v>
      </c>
      <c r="K185" s="81">
        <f>SUM(SON_Quarterly!AG185:AJ185)</f>
        <v>0</v>
      </c>
      <c r="L185" s="81">
        <f>SUM(SON_Quarterly!AK185:AN185)</f>
        <v>0</v>
      </c>
      <c r="M185" s="81">
        <f>SUM(SON_Quarterly!AO185:AR185)</f>
        <v>0</v>
      </c>
      <c r="N185" s="81">
        <f>SUM(SON_Quarterly!AS185:AV185)</f>
        <v>0</v>
      </c>
      <c r="O185" s="81">
        <f>SUM(SON_Quarterly!AW185:AZ185)</f>
        <v>0</v>
      </c>
      <c r="P185" s="81">
        <f>SUM(SON_Quarterly!BA185:BD185)</f>
        <v>0</v>
      </c>
      <c r="Q185" s="81">
        <f>SUM(SON_Quarterly!BE185:BH185)</f>
        <v>0</v>
      </c>
    </row>
    <row r="186" spans="2:17" x14ac:dyDescent="0.45">
      <c r="B186" s="31" t="s">
        <v>196</v>
      </c>
      <c r="C186"/>
      <c r="D186" s="83"/>
      <c r="E186" s="83"/>
      <c r="F186" s="81">
        <f>SUM(SON_Quarterly!M186:P186)</f>
        <v>2</v>
      </c>
      <c r="G186" s="75">
        <f>SUM(SON_Quarterly!Q186:T186)</f>
        <v>0</v>
      </c>
      <c r="H186" s="110">
        <f>SUM(SON_Quarterly!U186:X186)</f>
        <v>0</v>
      </c>
      <c r="I186" s="81">
        <f>SUM(SON_Quarterly!Y186:AB186)</f>
        <v>0</v>
      </c>
      <c r="J186" s="81">
        <f>SUM(SON_Quarterly!AC186:AF186)</f>
        <v>0</v>
      </c>
      <c r="K186" s="81">
        <f>SUM(SON_Quarterly!AG186:AJ186)</f>
        <v>0</v>
      </c>
      <c r="L186" s="81">
        <f>SUM(SON_Quarterly!AK186:AN186)</f>
        <v>0</v>
      </c>
      <c r="M186" s="81">
        <f>SUM(SON_Quarterly!AO186:AR186)</f>
        <v>0</v>
      </c>
      <c r="N186" s="81">
        <f>SUM(SON_Quarterly!AS186:AV186)</f>
        <v>0</v>
      </c>
      <c r="O186" s="81">
        <f>SUM(SON_Quarterly!AW186:AZ186)</f>
        <v>0</v>
      </c>
      <c r="P186" s="81">
        <f>SUM(SON_Quarterly!BA186:BD186)</f>
        <v>0</v>
      </c>
      <c r="Q186" s="81">
        <f>SUM(SON_Quarterly!BE186:BH186)</f>
        <v>0</v>
      </c>
    </row>
    <row r="187" spans="2:17" x14ac:dyDescent="0.45">
      <c r="B187" s="31" t="s">
        <v>197</v>
      </c>
      <c r="C187"/>
      <c r="D187" s="83"/>
      <c r="E187" s="83"/>
      <c r="F187" s="81">
        <f>SUM(SON_Quarterly!M187:P187)</f>
        <v>20</v>
      </c>
      <c r="G187" s="75">
        <f>SUM(SON_Quarterly!Q187:T187)</f>
        <v>11</v>
      </c>
      <c r="H187" s="110">
        <f>SUM(SON_Quarterly!U187:X187)</f>
        <v>0</v>
      </c>
      <c r="I187" s="81">
        <f>SUM(SON_Quarterly!Y187:AB187)</f>
        <v>0</v>
      </c>
      <c r="J187" s="81">
        <f>SUM(SON_Quarterly!AC187:AF187)</f>
        <v>0</v>
      </c>
      <c r="K187" s="81">
        <f>SUM(SON_Quarterly!AG187:AJ187)</f>
        <v>0</v>
      </c>
      <c r="L187" s="81">
        <f>SUM(SON_Quarterly!AK187:AN187)</f>
        <v>0</v>
      </c>
      <c r="M187" s="81">
        <f>SUM(SON_Quarterly!AO187:AR187)</f>
        <v>0</v>
      </c>
      <c r="N187" s="81">
        <f>SUM(SON_Quarterly!AS187:AV187)</f>
        <v>0</v>
      </c>
      <c r="O187" s="81">
        <f>SUM(SON_Quarterly!AW187:AZ187)</f>
        <v>0</v>
      </c>
      <c r="P187" s="81">
        <f>SUM(SON_Quarterly!BA187:BD187)</f>
        <v>0</v>
      </c>
      <c r="Q187" s="81">
        <f>SUM(SON_Quarterly!BE187:BH187)</f>
        <v>0</v>
      </c>
    </row>
    <row r="188" spans="2:17" x14ac:dyDescent="0.45">
      <c r="B188" s="31" t="s">
        <v>278</v>
      </c>
      <c r="C188"/>
      <c r="D188" s="83"/>
      <c r="E188" s="83"/>
      <c r="F188" s="81">
        <f>SUM(SON_Quarterly!M188:P188)</f>
        <v>4</v>
      </c>
      <c r="G188" s="75">
        <f>SUM(SON_Quarterly!Q188:T188)</f>
        <v>0</v>
      </c>
      <c r="H188" s="110">
        <f>SUM(SON_Quarterly!U188:X188)</f>
        <v>0</v>
      </c>
      <c r="I188" s="81">
        <f>SUM(SON_Quarterly!Y188:AB188)</f>
        <v>0</v>
      </c>
      <c r="J188" s="81">
        <f>SUM(SON_Quarterly!AC188:AF188)</f>
        <v>0</v>
      </c>
      <c r="K188" s="81">
        <f>SUM(SON_Quarterly!AG188:AJ188)</f>
        <v>0</v>
      </c>
      <c r="L188" s="81">
        <f>SUM(SON_Quarterly!AK188:AN188)</f>
        <v>0</v>
      </c>
      <c r="M188" s="81">
        <f>SUM(SON_Quarterly!AO188:AR188)</f>
        <v>0</v>
      </c>
      <c r="N188" s="81">
        <f>SUM(SON_Quarterly!AS188:AV188)</f>
        <v>0</v>
      </c>
      <c r="O188" s="81">
        <f>SUM(SON_Quarterly!AW188:AZ188)</f>
        <v>0</v>
      </c>
      <c r="P188" s="81">
        <f>SUM(SON_Quarterly!BA188:BD188)</f>
        <v>0</v>
      </c>
      <c r="Q188" s="81">
        <f>SUM(SON_Quarterly!BE188:BH188)</f>
        <v>0</v>
      </c>
    </row>
    <row r="189" spans="2:17" x14ac:dyDescent="0.45">
      <c r="B189" s="31" t="s">
        <v>198</v>
      </c>
      <c r="C189"/>
      <c r="D189" s="83"/>
      <c r="E189" s="83"/>
      <c r="F189" s="81">
        <f>SUM(SON_Quarterly!M189:P189)</f>
        <v>3</v>
      </c>
      <c r="G189" s="75">
        <f>SUM(SON_Quarterly!Q189:T189)</f>
        <v>17</v>
      </c>
      <c r="H189" s="110">
        <f>SUM(SON_Quarterly!U189:X189)</f>
        <v>0</v>
      </c>
      <c r="I189" s="81">
        <f>SUM(SON_Quarterly!Y189:AB189)</f>
        <v>0</v>
      </c>
      <c r="J189" s="81">
        <f>SUM(SON_Quarterly!AC189:AF189)</f>
        <v>0</v>
      </c>
      <c r="K189" s="81">
        <f>SUM(SON_Quarterly!AG189:AJ189)</f>
        <v>0</v>
      </c>
      <c r="L189" s="81">
        <f>SUM(SON_Quarterly!AK189:AN189)</f>
        <v>0</v>
      </c>
      <c r="M189" s="81">
        <f>SUM(SON_Quarterly!AO189:AR189)</f>
        <v>0</v>
      </c>
      <c r="N189" s="81">
        <f>SUM(SON_Quarterly!AS189:AV189)</f>
        <v>0</v>
      </c>
      <c r="O189" s="81">
        <f>SUM(SON_Quarterly!AW189:AZ189)</f>
        <v>0</v>
      </c>
      <c r="P189" s="81">
        <f>SUM(SON_Quarterly!BA189:BD189)</f>
        <v>0</v>
      </c>
      <c r="Q189" s="81">
        <f>SUM(SON_Quarterly!BE189:BH189)</f>
        <v>0</v>
      </c>
    </row>
    <row r="190" spans="2:17" x14ac:dyDescent="0.45">
      <c r="B190" s="31" t="s">
        <v>199</v>
      </c>
      <c r="C190"/>
      <c r="D190" s="83"/>
      <c r="E190" s="83"/>
      <c r="F190" s="81">
        <f>SUM(SON_Quarterly!M190:P190)</f>
        <v>7</v>
      </c>
      <c r="G190" s="75">
        <f>SUM(SON_Quarterly!Q190:T190)</f>
        <v>0</v>
      </c>
      <c r="H190" s="110">
        <f>SUM(SON_Quarterly!U190:X190)</f>
        <v>0</v>
      </c>
      <c r="I190" s="81">
        <f>SUM(SON_Quarterly!Y190:AB190)</f>
        <v>0</v>
      </c>
      <c r="J190" s="81">
        <f>SUM(SON_Quarterly!AC190:AF190)</f>
        <v>0</v>
      </c>
      <c r="K190" s="81">
        <f>SUM(SON_Quarterly!AG190:AJ190)</f>
        <v>0</v>
      </c>
      <c r="L190" s="81">
        <f>SUM(SON_Quarterly!AK190:AN190)</f>
        <v>0</v>
      </c>
      <c r="M190" s="81">
        <f>SUM(SON_Quarterly!AO190:AR190)</f>
        <v>0</v>
      </c>
      <c r="N190" s="81">
        <f>SUM(SON_Quarterly!AS190:AV190)</f>
        <v>0</v>
      </c>
      <c r="O190" s="81">
        <f>SUM(SON_Quarterly!AW190:AZ190)</f>
        <v>0</v>
      </c>
      <c r="P190" s="81">
        <f>SUM(SON_Quarterly!BA190:BD190)</f>
        <v>0</v>
      </c>
      <c r="Q190" s="81">
        <f>SUM(SON_Quarterly!BE190:BH190)</f>
        <v>0</v>
      </c>
    </row>
    <row r="191" spans="2:17" x14ac:dyDescent="0.45">
      <c r="B191" s="31"/>
      <c r="C191"/>
      <c r="D191" s="83"/>
      <c r="E191" s="83"/>
      <c r="F191" s="83"/>
      <c r="G191" s="83"/>
      <c r="H191" s="108"/>
      <c r="I191" s="75"/>
      <c r="J191" s="75"/>
      <c r="K191" s="75"/>
      <c r="L191" s="75"/>
      <c r="M191" s="75"/>
      <c r="N191" s="75"/>
      <c r="O191" s="75"/>
      <c r="P191" s="75"/>
      <c r="Q191" s="75"/>
    </row>
    <row r="192" spans="2:17" s="7" customFormat="1" x14ac:dyDescent="0.45">
      <c r="B192" s="72" t="s">
        <v>148</v>
      </c>
      <c r="C192" s="70"/>
      <c r="D192" s="82">
        <f>SUM(D193:D199)</f>
        <v>0</v>
      </c>
      <c r="E192" s="82">
        <f t="shared" ref="E192:H192" si="73">SUM(E193:E199)</f>
        <v>0</v>
      </c>
      <c r="F192" s="82">
        <f t="shared" si="73"/>
        <v>1548</v>
      </c>
      <c r="G192" s="82">
        <f>SUM(G193:G199)</f>
        <v>945</v>
      </c>
      <c r="H192" s="112">
        <f t="shared" si="73"/>
        <v>77</v>
      </c>
      <c r="I192" s="137">
        <f t="shared" ref="I192:J192" si="74">SUM(I193:I199)</f>
        <v>0</v>
      </c>
      <c r="J192" s="137">
        <f t="shared" si="74"/>
        <v>0</v>
      </c>
      <c r="K192" s="137">
        <f t="shared" ref="K192:Q192" si="75">SUM(K193:K199)</f>
        <v>0</v>
      </c>
      <c r="L192" s="137">
        <f t="shared" si="75"/>
        <v>0</v>
      </c>
      <c r="M192" s="137">
        <f t="shared" si="75"/>
        <v>0</v>
      </c>
      <c r="N192" s="137">
        <f t="shared" si="75"/>
        <v>0</v>
      </c>
      <c r="O192" s="137">
        <f t="shared" si="75"/>
        <v>0</v>
      </c>
      <c r="P192" s="137">
        <f t="shared" si="75"/>
        <v>0</v>
      </c>
      <c r="Q192" s="137">
        <f t="shared" si="75"/>
        <v>0</v>
      </c>
    </row>
    <row r="193" spans="2:17" x14ac:dyDescent="0.45">
      <c r="B193" s="31" t="s">
        <v>200</v>
      </c>
      <c r="C193"/>
      <c r="D193" s="83"/>
      <c r="E193" s="83"/>
      <c r="F193" s="81">
        <f>SUM(SON_Quarterly!M193:P193)</f>
        <v>4</v>
      </c>
      <c r="G193" s="75">
        <f>SUM(SON_Quarterly!Q193:T193)</f>
        <v>13</v>
      </c>
      <c r="H193" s="110">
        <f>SUM(SON_Quarterly!U193:X193)</f>
        <v>0</v>
      </c>
      <c r="I193" s="81">
        <f>SUM(SON_Quarterly!Y193:AB193)</f>
        <v>0</v>
      </c>
      <c r="J193" s="81">
        <f>SUM(SON_Quarterly!AC193:AF193)</f>
        <v>0</v>
      </c>
      <c r="K193" s="81">
        <f>SUM(SON_Quarterly!AG193:AJ193)</f>
        <v>0</v>
      </c>
      <c r="L193" s="81">
        <f>SUM(SON_Quarterly!AK193:AN193)</f>
        <v>0</v>
      </c>
      <c r="M193" s="81">
        <f>SUM(SON_Quarterly!AO193:AR193)</f>
        <v>0</v>
      </c>
      <c r="N193" s="81">
        <f>SUM(SON_Quarterly!AS193:AV193)</f>
        <v>0</v>
      </c>
      <c r="O193" s="81">
        <f>SUM(SON_Quarterly!AW193:AZ193)</f>
        <v>0</v>
      </c>
      <c r="P193" s="81">
        <f>SUM(SON_Quarterly!BA193:BD193)</f>
        <v>0</v>
      </c>
      <c r="Q193" s="81">
        <f>SUM(SON_Quarterly!BE193:BH193)</f>
        <v>0</v>
      </c>
    </row>
    <row r="194" spans="2:17" x14ac:dyDescent="0.45">
      <c r="B194" s="31" t="s">
        <v>201</v>
      </c>
      <c r="C194"/>
      <c r="D194" s="83"/>
      <c r="E194" s="83"/>
      <c r="F194" s="81">
        <f>SUM(SON_Quarterly!M194:P194)</f>
        <v>63</v>
      </c>
      <c r="G194" s="75">
        <f>SUM(SON_Quarterly!Q194:T194)</f>
        <v>8</v>
      </c>
      <c r="H194" s="110">
        <f>SUM(SON_Quarterly!U194:X194)</f>
        <v>4</v>
      </c>
      <c r="I194" s="81">
        <f>SUM(SON_Quarterly!Y194:AB194)</f>
        <v>0</v>
      </c>
      <c r="J194" s="81">
        <f>SUM(SON_Quarterly!AC194:AF194)</f>
        <v>0</v>
      </c>
      <c r="K194" s="81">
        <f>SUM(SON_Quarterly!AG194:AJ194)</f>
        <v>0</v>
      </c>
      <c r="L194" s="81">
        <f>SUM(SON_Quarterly!AK194:AN194)</f>
        <v>0</v>
      </c>
      <c r="M194" s="81">
        <f>SUM(SON_Quarterly!AO194:AR194)</f>
        <v>0</v>
      </c>
      <c r="N194" s="81">
        <f>SUM(SON_Quarterly!AS194:AV194)</f>
        <v>0</v>
      </c>
      <c r="O194" s="81">
        <f>SUM(SON_Quarterly!AW194:AZ194)</f>
        <v>0</v>
      </c>
      <c r="P194" s="81">
        <f>SUM(SON_Quarterly!BA194:BD194)</f>
        <v>0</v>
      </c>
      <c r="Q194" s="81">
        <f>SUM(SON_Quarterly!BE194:BH194)</f>
        <v>0</v>
      </c>
    </row>
    <row r="195" spans="2:17" x14ac:dyDescent="0.45">
      <c r="B195" s="31" t="s">
        <v>202</v>
      </c>
      <c r="C195"/>
      <c r="D195" s="83"/>
      <c r="E195" s="83"/>
      <c r="F195" s="81">
        <f>SUM(SON_Quarterly!M195:P195)</f>
        <v>1</v>
      </c>
      <c r="G195" s="75">
        <f>SUM(SON_Quarterly!Q195:T195)</f>
        <v>0</v>
      </c>
      <c r="H195" s="110">
        <f>SUM(SON_Quarterly!U195:X195)</f>
        <v>0</v>
      </c>
      <c r="I195" s="81">
        <f>SUM(SON_Quarterly!Y195:AB195)</f>
        <v>0</v>
      </c>
      <c r="J195" s="81">
        <f>SUM(SON_Quarterly!AC195:AF195)</f>
        <v>0</v>
      </c>
      <c r="K195" s="81">
        <f>SUM(SON_Quarterly!AG195:AJ195)</f>
        <v>0</v>
      </c>
      <c r="L195" s="81">
        <f>SUM(SON_Quarterly!AK195:AN195)</f>
        <v>0</v>
      </c>
      <c r="M195" s="81">
        <f>SUM(SON_Quarterly!AO195:AR195)</f>
        <v>0</v>
      </c>
      <c r="N195" s="81">
        <f>SUM(SON_Quarterly!AS195:AV195)</f>
        <v>0</v>
      </c>
      <c r="O195" s="81">
        <f>SUM(SON_Quarterly!AW195:AZ195)</f>
        <v>0</v>
      </c>
      <c r="P195" s="81">
        <f>SUM(SON_Quarterly!BA195:BD195)</f>
        <v>0</v>
      </c>
      <c r="Q195" s="81">
        <f>SUM(SON_Quarterly!BE195:BH195)</f>
        <v>0</v>
      </c>
    </row>
    <row r="196" spans="2:17" x14ac:dyDescent="0.45">
      <c r="B196" s="31" t="s">
        <v>203</v>
      </c>
      <c r="C196"/>
      <c r="D196" s="83"/>
      <c r="E196" s="83"/>
      <c r="F196" s="81">
        <f>SUM(SON_Quarterly!M196:P196)</f>
        <v>1322</v>
      </c>
      <c r="G196" s="75">
        <f>SUM(SON_Quarterly!Q196:T196)</f>
        <v>742</v>
      </c>
      <c r="H196" s="110">
        <f>SUM(SON_Quarterly!U196:X196)</f>
        <v>59</v>
      </c>
      <c r="I196" s="81">
        <f>SUM(SON_Quarterly!Y196:AB196)</f>
        <v>0</v>
      </c>
      <c r="J196" s="81">
        <f>SUM(SON_Quarterly!AC196:AF196)</f>
        <v>0</v>
      </c>
      <c r="K196" s="81">
        <f>SUM(SON_Quarterly!AG196:AJ196)</f>
        <v>0</v>
      </c>
      <c r="L196" s="81">
        <f>SUM(SON_Quarterly!AK196:AN196)</f>
        <v>0</v>
      </c>
      <c r="M196" s="81">
        <f>SUM(SON_Quarterly!AO196:AR196)</f>
        <v>0</v>
      </c>
      <c r="N196" s="81">
        <f>SUM(SON_Quarterly!AS196:AV196)</f>
        <v>0</v>
      </c>
      <c r="O196" s="81">
        <f>SUM(SON_Quarterly!AW196:AZ196)</f>
        <v>0</v>
      </c>
      <c r="P196" s="81">
        <f>SUM(SON_Quarterly!BA196:BD196)</f>
        <v>0</v>
      </c>
      <c r="Q196" s="81">
        <f>SUM(SON_Quarterly!BE196:BH196)</f>
        <v>0</v>
      </c>
    </row>
    <row r="197" spans="2:17" x14ac:dyDescent="0.45">
      <c r="B197" s="31" t="s">
        <v>204</v>
      </c>
      <c r="C197"/>
      <c r="D197" s="83"/>
      <c r="E197" s="83"/>
      <c r="F197" s="81">
        <f>SUM(SON_Quarterly!M197:P197)</f>
        <v>100</v>
      </c>
      <c r="G197" s="75">
        <f>SUM(SON_Quarterly!Q197:T197)</f>
        <v>100</v>
      </c>
      <c r="H197" s="110">
        <f>SUM(SON_Quarterly!U197:X197)</f>
        <v>2</v>
      </c>
      <c r="I197" s="81">
        <f>SUM(SON_Quarterly!Y197:AB197)</f>
        <v>0</v>
      </c>
      <c r="J197" s="81">
        <f>SUM(SON_Quarterly!AC197:AF197)</f>
        <v>0</v>
      </c>
      <c r="K197" s="81">
        <f>SUM(SON_Quarterly!AG197:AJ197)</f>
        <v>0</v>
      </c>
      <c r="L197" s="81">
        <f>SUM(SON_Quarterly!AK197:AN197)</f>
        <v>0</v>
      </c>
      <c r="M197" s="81">
        <f>SUM(SON_Quarterly!AO197:AR197)</f>
        <v>0</v>
      </c>
      <c r="N197" s="81">
        <f>SUM(SON_Quarterly!AS197:AV197)</f>
        <v>0</v>
      </c>
      <c r="O197" s="81">
        <f>SUM(SON_Quarterly!AW197:AZ197)</f>
        <v>0</v>
      </c>
      <c r="P197" s="81">
        <f>SUM(SON_Quarterly!BA197:BD197)</f>
        <v>0</v>
      </c>
      <c r="Q197" s="81">
        <f>SUM(SON_Quarterly!BE197:BH197)</f>
        <v>0</v>
      </c>
    </row>
    <row r="198" spans="2:17" x14ac:dyDescent="0.45">
      <c r="B198" s="31" t="s">
        <v>205</v>
      </c>
      <c r="C198"/>
      <c r="D198" s="83"/>
      <c r="E198" s="83"/>
      <c r="F198" s="81">
        <f>SUM(SON_Quarterly!M198:P198)</f>
        <v>52</v>
      </c>
      <c r="G198" s="75">
        <f>SUM(SON_Quarterly!Q198:T198)</f>
        <v>60</v>
      </c>
      <c r="H198" s="110">
        <f>SUM(SON_Quarterly!U198:X198)</f>
        <v>8</v>
      </c>
      <c r="I198" s="81">
        <f>SUM(SON_Quarterly!Y198:AB198)</f>
        <v>0</v>
      </c>
      <c r="J198" s="81">
        <f>SUM(SON_Quarterly!AC198:AF198)</f>
        <v>0</v>
      </c>
      <c r="K198" s="81">
        <f>SUM(SON_Quarterly!AG198:AJ198)</f>
        <v>0</v>
      </c>
      <c r="L198" s="81">
        <f>SUM(SON_Quarterly!AK198:AN198)</f>
        <v>0</v>
      </c>
      <c r="M198" s="81">
        <f>SUM(SON_Quarterly!AO198:AR198)</f>
        <v>0</v>
      </c>
      <c r="N198" s="81">
        <f>SUM(SON_Quarterly!AS198:AV198)</f>
        <v>0</v>
      </c>
      <c r="O198" s="81">
        <f>SUM(SON_Quarterly!AW198:AZ198)</f>
        <v>0</v>
      </c>
      <c r="P198" s="81">
        <f>SUM(SON_Quarterly!BA198:BD198)</f>
        <v>0</v>
      </c>
      <c r="Q198" s="81">
        <f>SUM(SON_Quarterly!BE198:BH198)</f>
        <v>0</v>
      </c>
    </row>
    <row r="199" spans="2:17" x14ac:dyDescent="0.45">
      <c r="B199" s="31" t="s">
        <v>206</v>
      </c>
      <c r="C199"/>
      <c r="D199" s="83"/>
      <c r="E199" s="83"/>
      <c r="F199" s="81">
        <f>SUM(SON_Quarterly!M199:P199)</f>
        <v>6</v>
      </c>
      <c r="G199" s="75">
        <f>SUM(SON_Quarterly!Q199:T199)</f>
        <v>22</v>
      </c>
      <c r="H199" s="110">
        <f>SUM(SON_Quarterly!U199:X199)</f>
        <v>4</v>
      </c>
      <c r="I199" s="81">
        <f>SUM(SON_Quarterly!Y199:AB199)</f>
        <v>0</v>
      </c>
      <c r="J199" s="81">
        <f>SUM(SON_Quarterly!AC199:AF199)</f>
        <v>0</v>
      </c>
      <c r="K199" s="81">
        <f>SUM(SON_Quarterly!AG199:AJ199)</f>
        <v>0</v>
      </c>
      <c r="L199" s="81">
        <f>SUM(SON_Quarterly!AK199:AN199)</f>
        <v>0</v>
      </c>
      <c r="M199" s="81">
        <f>SUM(SON_Quarterly!AO199:AR199)</f>
        <v>0</v>
      </c>
      <c r="N199" s="81">
        <f>SUM(SON_Quarterly!AS199:AV199)</f>
        <v>0</v>
      </c>
      <c r="O199" s="81">
        <f>SUM(SON_Quarterly!AW199:AZ199)</f>
        <v>0</v>
      </c>
      <c r="P199" s="81">
        <f>SUM(SON_Quarterly!BA199:BD199)</f>
        <v>0</v>
      </c>
      <c r="Q199" s="81">
        <f>SUM(SON_Quarterly!BE199:BH199)</f>
        <v>0</v>
      </c>
    </row>
    <row r="200" spans="2:17" x14ac:dyDescent="0.45">
      <c r="B200" s="31"/>
      <c r="C200"/>
      <c r="D200" s="83"/>
      <c r="E200" s="83"/>
      <c r="F200" s="83"/>
      <c r="G200" s="83"/>
      <c r="H200" s="108"/>
      <c r="I200" s="75"/>
      <c r="J200" s="75"/>
      <c r="K200" s="75"/>
      <c r="L200" s="75"/>
      <c r="M200" s="75"/>
      <c r="N200" s="75"/>
      <c r="O200" s="75"/>
      <c r="P200" s="75"/>
      <c r="Q200" s="75"/>
    </row>
    <row r="201" spans="2:17" s="7" customFormat="1" x14ac:dyDescent="0.45">
      <c r="B201" s="72" t="s">
        <v>165</v>
      </c>
      <c r="C201" s="70"/>
      <c r="D201" s="82">
        <f>SUM(D202:D203)</f>
        <v>0</v>
      </c>
      <c r="E201" s="82">
        <f t="shared" ref="E201" si="76">SUM(E202:E203)</f>
        <v>0</v>
      </c>
      <c r="F201" s="82">
        <f t="shared" ref="F201:Q201" si="77">SUM(F202:F203)</f>
        <v>2</v>
      </c>
      <c r="G201" s="82">
        <f t="shared" si="77"/>
        <v>1</v>
      </c>
      <c r="H201" s="112">
        <f t="shared" si="77"/>
        <v>0</v>
      </c>
      <c r="I201" s="137">
        <f t="shared" si="77"/>
        <v>0</v>
      </c>
      <c r="J201" s="137">
        <f t="shared" si="77"/>
        <v>0</v>
      </c>
      <c r="K201" s="137">
        <f t="shared" si="77"/>
        <v>0</v>
      </c>
      <c r="L201" s="137">
        <f t="shared" si="77"/>
        <v>0</v>
      </c>
      <c r="M201" s="137">
        <f t="shared" si="77"/>
        <v>0</v>
      </c>
      <c r="N201" s="137">
        <f t="shared" si="77"/>
        <v>0</v>
      </c>
      <c r="O201" s="137">
        <f t="shared" si="77"/>
        <v>0</v>
      </c>
      <c r="P201" s="137">
        <f t="shared" si="77"/>
        <v>0</v>
      </c>
      <c r="Q201" s="137">
        <f t="shared" si="77"/>
        <v>0</v>
      </c>
    </row>
    <row r="202" spans="2:17" x14ac:dyDescent="0.45">
      <c r="B202" s="31" t="s">
        <v>207</v>
      </c>
      <c r="C202"/>
      <c r="D202" s="83"/>
      <c r="E202" s="83"/>
      <c r="F202" s="81">
        <f>SUM(SON_Quarterly!M202:P202)</f>
        <v>1</v>
      </c>
      <c r="G202" s="75">
        <f>SUM(SON_Quarterly!Q202:T202)</f>
        <v>1</v>
      </c>
      <c r="H202" s="110">
        <f>SUM(SON_Quarterly!U202:X202)</f>
        <v>0</v>
      </c>
      <c r="I202" s="81">
        <f>SUM(SON_Quarterly!Y202:AB202)</f>
        <v>0</v>
      </c>
      <c r="J202" s="81">
        <f>SUM(SON_Quarterly!AC202:AF202)</f>
        <v>0</v>
      </c>
      <c r="K202" s="81">
        <f>SUM(SON_Quarterly!AG202:AJ202)</f>
        <v>0</v>
      </c>
      <c r="L202" s="81">
        <f>SUM(SON_Quarterly!AK202:AN202)</f>
        <v>0</v>
      </c>
      <c r="M202" s="81">
        <f>SUM(SON_Quarterly!AO202:AR202)</f>
        <v>0</v>
      </c>
      <c r="N202" s="81">
        <f>SUM(SON_Quarterly!AS202:AV202)</f>
        <v>0</v>
      </c>
      <c r="O202" s="81">
        <f>SUM(SON_Quarterly!AW202:AZ202)</f>
        <v>0</v>
      </c>
      <c r="P202" s="81">
        <f>SUM(SON_Quarterly!BA202:BD202)</f>
        <v>0</v>
      </c>
      <c r="Q202" s="81">
        <f>SUM(SON_Quarterly!BE202:BH202)</f>
        <v>0</v>
      </c>
    </row>
    <row r="203" spans="2:17" x14ac:dyDescent="0.45">
      <c r="B203" s="31" t="s">
        <v>12</v>
      </c>
      <c r="C203"/>
      <c r="D203" s="83"/>
      <c r="E203" s="83"/>
      <c r="F203" s="81">
        <f>SUM(SON_Quarterly!M203:P203)</f>
        <v>1</v>
      </c>
      <c r="G203" s="75">
        <f>SUM(SON_Quarterly!Q203:T203)</f>
        <v>0</v>
      </c>
      <c r="H203" s="110">
        <f>SUM(SON_Quarterly!U203:X203)</f>
        <v>0</v>
      </c>
      <c r="I203" s="81">
        <f>SUM(SON_Quarterly!Y203:AB203)</f>
        <v>0</v>
      </c>
      <c r="J203" s="81">
        <f>SUM(SON_Quarterly!AC203:AF203)</f>
        <v>0</v>
      </c>
      <c r="K203" s="81">
        <f>SUM(SON_Quarterly!AG203:AJ203)</f>
        <v>0</v>
      </c>
      <c r="L203" s="81">
        <f>SUM(SON_Quarterly!AK203:AN203)</f>
        <v>0</v>
      </c>
      <c r="M203" s="81">
        <f>SUM(SON_Quarterly!AO203:AR203)</f>
        <v>0</v>
      </c>
      <c r="N203" s="81">
        <f>SUM(SON_Quarterly!AS203:AV203)</f>
        <v>0</v>
      </c>
      <c r="O203" s="81">
        <f>SUM(SON_Quarterly!AW203:AZ203)</f>
        <v>0</v>
      </c>
      <c r="P203" s="81">
        <f>SUM(SON_Quarterly!BA203:BD203)</f>
        <v>0</v>
      </c>
      <c r="Q203" s="81">
        <f>SUM(SON_Quarterly!BE203:BH203)</f>
        <v>0</v>
      </c>
    </row>
    <row r="204" spans="2:17" x14ac:dyDescent="0.45">
      <c r="B204" s="31"/>
      <c r="C204"/>
      <c r="D204" s="83"/>
      <c r="E204" s="83"/>
      <c r="F204" s="83"/>
      <c r="G204" s="83"/>
      <c r="H204" s="108"/>
      <c r="I204" s="75"/>
      <c r="J204" s="75"/>
      <c r="K204" s="75"/>
      <c r="L204" s="75"/>
      <c r="M204" s="75"/>
      <c r="N204" s="75"/>
      <c r="O204" s="75"/>
      <c r="P204" s="75"/>
      <c r="Q204" s="75"/>
    </row>
    <row r="205" spans="2:17" s="7" customFormat="1" x14ac:dyDescent="0.45">
      <c r="B205" s="26" t="s">
        <v>88</v>
      </c>
      <c r="C205" s="70"/>
      <c r="D205" s="82">
        <f>D206+D222+D235+D248</f>
        <v>0</v>
      </c>
      <c r="E205" s="82">
        <f t="shared" ref="E205:H205" si="78">E206+E222+E235+E248</f>
        <v>0</v>
      </c>
      <c r="F205" s="82">
        <f>F206+F222+F235+F248</f>
        <v>5008</v>
      </c>
      <c r="G205" s="82">
        <f t="shared" si="78"/>
        <v>3111</v>
      </c>
      <c r="H205" s="112">
        <f t="shared" si="78"/>
        <v>299</v>
      </c>
      <c r="I205" s="137">
        <f t="shared" ref="I205:J205" si="79">I206+I222+I235+I248</f>
        <v>0</v>
      </c>
      <c r="J205" s="137">
        <f t="shared" si="79"/>
        <v>0</v>
      </c>
      <c r="K205" s="137">
        <f t="shared" ref="K205:Q205" si="80">K206+K222+K235+K248</f>
        <v>0</v>
      </c>
      <c r="L205" s="137">
        <f t="shared" si="80"/>
        <v>0</v>
      </c>
      <c r="M205" s="137">
        <f t="shared" si="80"/>
        <v>0</v>
      </c>
      <c r="N205" s="137">
        <f t="shared" si="80"/>
        <v>0</v>
      </c>
      <c r="O205" s="137">
        <f t="shared" si="80"/>
        <v>0</v>
      </c>
      <c r="P205" s="137">
        <f t="shared" si="80"/>
        <v>0</v>
      </c>
      <c r="Q205" s="137">
        <f t="shared" si="80"/>
        <v>0</v>
      </c>
    </row>
    <row r="206" spans="2:17" s="7" customFormat="1" x14ac:dyDescent="0.45">
      <c r="B206" s="72" t="s">
        <v>128</v>
      </c>
      <c r="C206" s="70"/>
      <c r="D206" s="82">
        <f>SUM(D207:D220)</f>
        <v>0</v>
      </c>
      <c r="E206" s="82">
        <f t="shared" ref="E206:H206" si="81">SUM(E207:E220)</f>
        <v>0</v>
      </c>
      <c r="F206" s="82">
        <f>SUM(F207:F220)</f>
        <v>294</v>
      </c>
      <c r="G206" s="82">
        <f>SUM(G207:G220)</f>
        <v>200</v>
      </c>
      <c r="H206" s="112">
        <f t="shared" si="81"/>
        <v>63</v>
      </c>
      <c r="I206" s="137">
        <f t="shared" ref="I206:J206" si="82">SUM(I207:I220)</f>
        <v>0</v>
      </c>
      <c r="J206" s="137">
        <f t="shared" si="82"/>
        <v>0</v>
      </c>
      <c r="K206" s="137">
        <f t="shared" ref="K206:Q206" si="83">SUM(K207:K220)</f>
        <v>0</v>
      </c>
      <c r="L206" s="137">
        <f t="shared" si="83"/>
        <v>0</v>
      </c>
      <c r="M206" s="137">
        <f t="shared" si="83"/>
        <v>0</v>
      </c>
      <c r="N206" s="137">
        <f t="shared" si="83"/>
        <v>0</v>
      </c>
      <c r="O206" s="137">
        <f t="shared" si="83"/>
        <v>0</v>
      </c>
      <c r="P206" s="137">
        <f t="shared" si="83"/>
        <v>0</v>
      </c>
      <c r="Q206" s="137">
        <f t="shared" si="83"/>
        <v>0</v>
      </c>
    </row>
    <row r="207" spans="2:17" x14ac:dyDescent="0.45">
      <c r="B207" s="31" t="s">
        <v>208</v>
      </c>
      <c r="C207"/>
      <c r="D207" s="83"/>
      <c r="E207" s="83"/>
      <c r="F207" s="81">
        <f>SUM(SON_Quarterly!M207:P207)</f>
        <v>5</v>
      </c>
      <c r="G207" s="75">
        <f>SUM(SON_Quarterly!Q207:T207)</f>
        <v>0</v>
      </c>
      <c r="H207" s="110">
        <f>SUM(SON_Quarterly!U207:X207)</f>
        <v>3</v>
      </c>
      <c r="I207" s="81">
        <f>SUM(SON_Quarterly!Y207:AB207)</f>
        <v>0</v>
      </c>
      <c r="J207" s="81">
        <f>SUM(SON_Quarterly!AC207:AF207)</f>
        <v>0</v>
      </c>
      <c r="K207" s="81">
        <f>SUM(SON_Quarterly!AG207:AJ207)</f>
        <v>0</v>
      </c>
      <c r="L207" s="81">
        <f>SUM(SON_Quarterly!AK207:AN207)</f>
        <v>0</v>
      </c>
      <c r="M207" s="81">
        <f>SUM(SON_Quarterly!AO207:AR207)</f>
        <v>0</v>
      </c>
      <c r="N207" s="81">
        <f>SUM(SON_Quarterly!AS207:AV207)</f>
        <v>0</v>
      </c>
      <c r="O207" s="81">
        <f>SUM(SON_Quarterly!AW207:AZ207)</f>
        <v>0</v>
      </c>
      <c r="P207" s="81">
        <f>SUM(SON_Quarterly!BA207:BD207)</f>
        <v>0</v>
      </c>
      <c r="Q207" s="81">
        <f>SUM(SON_Quarterly!BE207:BH207)</f>
        <v>0</v>
      </c>
    </row>
    <row r="208" spans="2:17" x14ac:dyDescent="0.45">
      <c r="B208" s="31" t="s">
        <v>209</v>
      </c>
      <c r="C208"/>
      <c r="D208" s="83"/>
      <c r="E208" s="83"/>
      <c r="F208" s="81">
        <f>SUM(SON_Quarterly!M208:P208)</f>
        <v>0</v>
      </c>
      <c r="G208" s="75">
        <f>SUM(SON_Quarterly!Q208:T208)</f>
        <v>1</v>
      </c>
      <c r="H208" s="110">
        <f>SUM(SON_Quarterly!U208:X208)</f>
        <v>0</v>
      </c>
      <c r="I208" s="81">
        <f>SUM(SON_Quarterly!Y208:AB208)</f>
        <v>0</v>
      </c>
      <c r="J208" s="81">
        <f>SUM(SON_Quarterly!AC208:AF208)</f>
        <v>0</v>
      </c>
      <c r="K208" s="81">
        <f>SUM(SON_Quarterly!AG208:AJ208)</f>
        <v>0</v>
      </c>
      <c r="L208" s="81">
        <f>SUM(SON_Quarterly!AK208:AN208)</f>
        <v>0</v>
      </c>
      <c r="M208" s="81">
        <f>SUM(SON_Quarterly!AO208:AR208)</f>
        <v>0</v>
      </c>
      <c r="N208" s="81">
        <f>SUM(SON_Quarterly!AS208:AV208)</f>
        <v>0</v>
      </c>
      <c r="O208" s="81">
        <f>SUM(SON_Quarterly!AW208:AZ208)</f>
        <v>0</v>
      </c>
      <c r="P208" s="81">
        <f>SUM(SON_Quarterly!BA208:BD208)</f>
        <v>0</v>
      </c>
      <c r="Q208" s="81">
        <f>SUM(SON_Quarterly!BE208:BH208)</f>
        <v>0</v>
      </c>
    </row>
    <row r="209" spans="2:17" x14ac:dyDescent="0.45">
      <c r="B209" s="31" t="s">
        <v>210</v>
      </c>
      <c r="C209"/>
      <c r="D209" s="83"/>
      <c r="E209" s="83"/>
      <c r="F209" s="81">
        <f>SUM(SON_Quarterly!M209:P209)</f>
        <v>5</v>
      </c>
      <c r="G209" s="75">
        <f>SUM(SON_Quarterly!Q209:T209)</f>
        <v>13</v>
      </c>
      <c r="H209" s="110">
        <f>SUM(SON_Quarterly!U209:X209)</f>
        <v>3</v>
      </c>
      <c r="I209" s="81">
        <f>SUM(SON_Quarterly!Y209:AB209)</f>
        <v>0</v>
      </c>
      <c r="J209" s="81">
        <f>SUM(SON_Quarterly!AC209:AF209)</f>
        <v>0</v>
      </c>
      <c r="K209" s="81">
        <f>SUM(SON_Quarterly!AG209:AJ209)</f>
        <v>0</v>
      </c>
      <c r="L209" s="81">
        <f>SUM(SON_Quarterly!AK209:AN209)</f>
        <v>0</v>
      </c>
      <c r="M209" s="81">
        <f>SUM(SON_Quarterly!AO209:AR209)</f>
        <v>0</v>
      </c>
      <c r="N209" s="81">
        <f>SUM(SON_Quarterly!AS209:AV209)</f>
        <v>0</v>
      </c>
      <c r="O209" s="81">
        <f>SUM(SON_Quarterly!AW209:AZ209)</f>
        <v>0</v>
      </c>
      <c r="P209" s="81">
        <f>SUM(SON_Quarterly!BA209:BD209)</f>
        <v>0</v>
      </c>
      <c r="Q209" s="81">
        <f>SUM(SON_Quarterly!BE209:BH209)</f>
        <v>0</v>
      </c>
    </row>
    <row r="210" spans="2:17" x14ac:dyDescent="0.45">
      <c r="B210" s="31" t="s">
        <v>211</v>
      </c>
      <c r="C210"/>
      <c r="D210" s="83"/>
      <c r="E210" s="83"/>
      <c r="F210" s="81">
        <f>SUM(SON_Quarterly!M210:P210)</f>
        <v>0</v>
      </c>
      <c r="G210" s="75">
        <f>SUM(SON_Quarterly!Q210:T210)</f>
        <v>6</v>
      </c>
      <c r="H210" s="110">
        <f>SUM(SON_Quarterly!U210:X210)</f>
        <v>0</v>
      </c>
      <c r="I210" s="81">
        <f>SUM(SON_Quarterly!Y210:AB210)</f>
        <v>0</v>
      </c>
      <c r="J210" s="81">
        <f>SUM(SON_Quarterly!AC210:AF210)</f>
        <v>0</v>
      </c>
      <c r="K210" s="81">
        <f>SUM(SON_Quarterly!AG210:AJ210)</f>
        <v>0</v>
      </c>
      <c r="L210" s="81">
        <f>SUM(SON_Quarterly!AK210:AN210)</f>
        <v>0</v>
      </c>
      <c r="M210" s="81">
        <f>SUM(SON_Quarterly!AO210:AR210)</f>
        <v>0</v>
      </c>
      <c r="N210" s="81">
        <f>SUM(SON_Quarterly!AS210:AV210)</f>
        <v>0</v>
      </c>
      <c r="O210" s="81">
        <f>SUM(SON_Quarterly!AW210:AZ210)</f>
        <v>0</v>
      </c>
      <c r="P210" s="81">
        <f>SUM(SON_Quarterly!BA210:BD210)</f>
        <v>0</v>
      </c>
      <c r="Q210" s="81">
        <f>SUM(SON_Quarterly!BE210:BH210)</f>
        <v>0</v>
      </c>
    </row>
    <row r="211" spans="2:17" x14ac:dyDescent="0.45">
      <c r="B211" s="31" t="s">
        <v>212</v>
      </c>
      <c r="C211"/>
      <c r="D211" s="83"/>
      <c r="E211" s="83"/>
      <c r="F211" s="81">
        <f>SUM(SON_Quarterly!M211:P211)</f>
        <v>92</v>
      </c>
      <c r="G211" s="75">
        <f>SUM(SON_Quarterly!Q211:T211)</f>
        <v>36</v>
      </c>
      <c r="H211" s="110">
        <f>SUM(SON_Quarterly!U211:X211)</f>
        <v>7</v>
      </c>
      <c r="I211" s="81">
        <f>SUM(SON_Quarterly!Y211:AB211)</f>
        <v>0</v>
      </c>
      <c r="J211" s="81">
        <f>SUM(SON_Quarterly!AC211:AF211)</f>
        <v>0</v>
      </c>
      <c r="K211" s="81">
        <f>SUM(SON_Quarterly!AG211:AJ211)</f>
        <v>0</v>
      </c>
      <c r="L211" s="81">
        <f>SUM(SON_Quarterly!AK211:AN211)</f>
        <v>0</v>
      </c>
      <c r="M211" s="81">
        <f>SUM(SON_Quarterly!AO211:AR211)</f>
        <v>0</v>
      </c>
      <c r="N211" s="81">
        <f>SUM(SON_Quarterly!AS211:AV211)</f>
        <v>0</v>
      </c>
      <c r="O211" s="81">
        <f>SUM(SON_Quarterly!AW211:AZ211)</f>
        <v>0</v>
      </c>
      <c r="P211" s="81">
        <f>SUM(SON_Quarterly!BA211:BD211)</f>
        <v>0</v>
      </c>
      <c r="Q211" s="81">
        <f>SUM(SON_Quarterly!BE211:BH211)</f>
        <v>0</v>
      </c>
    </row>
    <row r="212" spans="2:17" x14ac:dyDescent="0.45">
      <c r="B212" s="31" t="s">
        <v>213</v>
      </c>
      <c r="C212"/>
      <c r="D212" s="83"/>
      <c r="E212" s="83"/>
      <c r="F212" s="81">
        <f>SUM(SON_Quarterly!M212:P212)</f>
        <v>20</v>
      </c>
      <c r="G212" s="75">
        <f>SUM(SON_Quarterly!Q212:T212)</f>
        <v>0</v>
      </c>
      <c r="H212" s="110">
        <f>SUM(SON_Quarterly!U212:X212)</f>
        <v>0</v>
      </c>
      <c r="I212" s="81">
        <f>SUM(SON_Quarterly!Y212:AB212)</f>
        <v>0</v>
      </c>
      <c r="J212" s="81">
        <f>SUM(SON_Quarterly!AC212:AF212)</f>
        <v>0</v>
      </c>
      <c r="K212" s="81">
        <f>SUM(SON_Quarterly!AG212:AJ212)</f>
        <v>0</v>
      </c>
      <c r="L212" s="81">
        <f>SUM(SON_Quarterly!AK212:AN212)</f>
        <v>0</v>
      </c>
      <c r="M212" s="81">
        <f>SUM(SON_Quarterly!AO212:AR212)</f>
        <v>0</v>
      </c>
      <c r="N212" s="81">
        <f>SUM(SON_Quarterly!AS212:AV212)</f>
        <v>0</v>
      </c>
      <c r="O212" s="81">
        <f>SUM(SON_Quarterly!AW212:AZ212)</f>
        <v>0</v>
      </c>
      <c r="P212" s="81">
        <f>SUM(SON_Quarterly!BA212:BD212)</f>
        <v>0</v>
      </c>
      <c r="Q212" s="81">
        <f>SUM(SON_Quarterly!BE212:BH212)</f>
        <v>0</v>
      </c>
    </row>
    <row r="213" spans="2:17" x14ac:dyDescent="0.45">
      <c r="B213" s="31" t="s">
        <v>214</v>
      </c>
      <c r="C213"/>
      <c r="D213" s="83"/>
      <c r="E213" s="83"/>
      <c r="F213" s="81">
        <f>SUM(SON_Quarterly!M213:P213)</f>
        <v>16</v>
      </c>
      <c r="G213" s="75">
        <f>SUM(SON_Quarterly!Q213:T213)</f>
        <v>11</v>
      </c>
      <c r="H213" s="110">
        <f>SUM(SON_Quarterly!U213:X213)</f>
        <v>5</v>
      </c>
      <c r="I213" s="81">
        <f>SUM(SON_Quarterly!Y213:AB213)</f>
        <v>0</v>
      </c>
      <c r="J213" s="81">
        <f>SUM(SON_Quarterly!AC213:AF213)</f>
        <v>0</v>
      </c>
      <c r="K213" s="81">
        <f>SUM(SON_Quarterly!AG213:AJ213)</f>
        <v>0</v>
      </c>
      <c r="L213" s="81">
        <f>SUM(SON_Quarterly!AK213:AN213)</f>
        <v>0</v>
      </c>
      <c r="M213" s="81">
        <f>SUM(SON_Quarterly!AO213:AR213)</f>
        <v>0</v>
      </c>
      <c r="N213" s="81">
        <f>SUM(SON_Quarterly!AS213:AV213)</f>
        <v>0</v>
      </c>
      <c r="O213" s="81">
        <f>SUM(SON_Quarterly!AW213:AZ213)</f>
        <v>0</v>
      </c>
      <c r="P213" s="81">
        <f>SUM(SON_Quarterly!BA213:BD213)</f>
        <v>0</v>
      </c>
      <c r="Q213" s="81">
        <f>SUM(SON_Quarterly!BE213:BH213)</f>
        <v>0</v>
      </c>
    </row>
    <row r="214" spans="2:17" x14ac:dyDescent="0.45">
      <c r="B214" s="31" t="s">
        <v>12</v>
      </c>
      <c r="C214"/>
      <c r="D214" s="83"/>
      <c r="E214" s="83"/>
      <c r="F214" s="81">
        <f>SUM(SON_Quarterly!M214:P214)</f>
        <v>18</v>
      </c>
      <c r="G214" s="75">
        <f>SUM(SON_Quarterly!Q214:T214)</f>
        <v>0</v>
      </c>
      <c r="H214" s="110">
        <f>SUM(SON_Quarterly!U214:X214)</f>
        <v>0</v>
      </c>
      <c r="I214" s="81">
        <f>SUM(SON_Quarterly!Y214:AB214)</f>
        <v>0</v>
      </c>
      <c r="J214" s="81">
        <f>SUM(SON_Quarterly!AC214:AF214)</f>
        <v>0</v>
      </c>
      <c r="K214" s="81">
        <f>SUM(SON_Quarterly!AG214:AJ214)</f>
        <v>0</v>
      </c>
      <c r="L214" s="81">
        <f>SUM(SON_Quarterly!AK214:AN214)</f>
        <v>0</v>
      </c>
      <c r="M214" s="81">
        <f>SUM(SON_Quarterly!AO214:AR214)</f>
        <v>0</v>
      </c>
      <c r="N214" s="81">
        <f>SUM(SON_Quarterly!AS214:AV214)</f>
        <v>0</v>
      </c>
      <c r="O214" s="81">
        <f>SUM(SON_Quarterly!AW214:AZ214)</f>
        <v>0</v>
      </c>
      <c r="P214" s="81">
        <f>SUM(SON_Quarterly!BA214:BD214)</f>
        <v>0</v>
      </c>
      <c r="Q214" s="81">
        <f>SUM(SON_Quarterly!BE214:BH214)</f>
        <v>0</v>
      </c>
    </row>
    <row r="215" spans="2:17" x14ac:dyDescent="0.45">
      <c r="B215" s="31" t="s">
        <v>215</v>
      </c>
      <c r="C215"/>
      <c r="D215" s="83"/>
      <c r="E215" s="83"/>
      <c r="F215" s="81">
        <f>SUM(SON_Quarterly!M215:P215)</f>
        <v>34</v>
      </c>
      <c r="G215" s="75">
        <f>SUM(SON_Quarterly!Q215:T215)</f>
        <v>30</v>
      </c>
      <c r="H215" s="110">
        <f>SUM(SON_Quarterly!U215:X215)</f>
        <v>5</v>
      </c>
      <c r="I215" s="81">
        <f>SUM(SON_Quarterly!Y215:AB215)</f>
        <v>0</v>
      </c>
      <c r="J215" s="81">
        <f>SUM(SON_Quarterly!AC215:AF215)</f>
        <v>0</v>
      </c>
      <c r="K215" s="81">
        <f>SUM(SON_Quarterly!AG215:AJ215)</f>
        <v>0</v>
      </c>
      <c r="L215" s="81">
        <f>SUM(SON_Quarterly!AK215:AN215)</f>
        <v>0</v>
      </c>
      <c r="M215" s="81">
        <f>SUM(SON_Quarterly!AO215:AR215)</f>
        <v>0</v>
      </c>
      <c r="N215" s="81">
        <f>SUM(SON_Quarterly!AS215:AV215)</f>
        <v>0</v>
      </c>
      <c r="O215" s="81">
        <f>SUM(SON_Quarterly!AW215:AZ215)</f>
        <v>0</v>
      </c>
      <c r="P215" s="81">
        <f>SUM(SON_Quarterly!BA215:BD215)</f>
        <v>0</v>
      </c>
      <c r="Q215" s="81">
        <f>SUM(SON_Quarterly!BE215:BH215)</f>
        <v>0</v>
      </c>
    </row>
    <row r="216" spans="2:17" x14ac:dyDescent="0.45">
      <c r="B216" s="31" t="s">
        <v>216</v>
      </c>
      <c r="C216"/>
      <c r="D216" s="83"/>
      <c r="E216" s="83"/>
      <c r="F216" s="81">
        <f>SUM(SON_Quarterly!M216:P216)</f>
        <v>25</v>
      </c>
      <c r="G216" s="75">
        <f>SUM(SON_Quarterly!Q216:T216)</f>
        <v>33</v>
      </c>
      <c r="H216" s="110">
        <f>SUM(SON_Quarterly!U216:X216)</f>
        <v>9</v>
      </c>
      <c r="I216" s="81">
        <f>SUM(SON_Quarterly!Y216:AB216)</f>
        <v>0</v>
      </c>
      <c r="J216" s="81">
        <f>SUM(SON_Quarterly!AC216:AF216)</f>
        <v>0</v>
      </c>
      <c r="K216" s="81">
        <f>SUM(SON_Quarterly!AG216:AJ216)</f>
        <v>0</v>
      </c>
      <c r="L216" s="81">
        <f>SUM(SON_Quarterly!AK216:AN216)</f>
        <v>0</v>
      </c>
      <c r="M216" s="81">
        <f>SUM(SON_Quarterly!AO216:AR216)</f>
        <v>0</v>
      </c>
      <c r="N216" s="81">
        <f>SUM(SON_Quarterly!AS216:AV216)</f>
        <v>0</v>
      </c>
      <c r="O216" s="81">
        <f>SUM(SON_Quarterly!AW216:AZ216)</f>
        <v>0</v>
      </c>
      <c r="P216" s="81">
        <f>SUM(SON_Quarterly!BA216:BD216)</f>
        <v>0</v>
      </c>
      <c r="Q216" s="81">
        <f>SUM(SON_Quarterly!BE216:BH216)</f>
        <v>0</v>
      </c>
    </row>
    <row r="217" spans="2:17" x14ac:dyDescent="0.45">
      <c r="B217" s="31" t="s">
        <v>217</v>
      </c>
      <c r="C217"/>
      <c r="D217" s="83"/>
      <c r="E217" s="83"/>
      <c r="F217" s="81">
        <f>SUM(SON_Quarterly!M217:P217)</f>
        <v>46</v>
      </c>
      <c r="G217" s="75">
        <f>SUM(SON_Quarterly!Q217:T217)</f>
        <v>43</v>
      </c>
      <c r="H217" s="110">
        <f>SUM(SON_Quarterly!U217:X217)</f>
        <v>19</v>
      </c>
      <c r="I217" s="81">
        <f>SUM(SON_Quarterly!Y217:AB217)</f>
        <v>0</v>
      </c>
      <c r="J217" s="81">
        <f>SUM(SON_Quarterly!AC217:AF217)</f>
        <v>0</v>
      </c>
      <c r="K217" s="81">
        <f>SUM(SON_Quarterly!AG217:AJ217)</f>
        <v>0</v>
      </c>
      <c r="L217" s="81">
        <f>SUM(SON_Quarterly!AK217:AN217)</f>
        <v>0</v>
      </c>
      <c r="M217" s="81">
        <f>SUM(SON_Quarterly!AO217:AR217)</f>
        <v>0</v>
      </c>
      <c r="N217" s="81">
        <f>SUM(SON_Quarterly!AS217:AV217)</f>
        <v>0</v>
      </c>
      <c r="O217" s="81">
        <f>SUM(SON_Quarterly!AW217:AZ217)</f>
        <v>0</v>
      </c>
      <c r="P217" s="81">
        <f>SUM(SON_Quarterly!BA217:BD217)</f>
        <v>0</v>
      </c>
      <c r="Q217" s="81">
        <f>SUM(SON_Quarterly!BE217:BH217)</f>
        <v>0</v>
      </c>
    </row>
    <row r="218" spans="2:17" x14ac:dyDescent="0.45">
      <c r="B218" s="31" t="s">
        <v>218</v>
      </c>
      <c r="C218"/>
      <c r="D218" s="83"/>
      <c r="E218" s="83"/>
      <c r="F218" s="81">
        <f>SUM(SON_Quarterly!M218:P218)</f>
        <v>6</v>
      </c>
      <c r="G218" s="75">
        <f>SUM(SON_Quarterly!Q218:T218)</f>
        <v>11</v>
      </c>
      <c r="H218" s="110">
        <f>SUM(SON_Quarterly!U218:X218)</f>
        <v>1</v>
      </c>
      <c r="I218" s="81">
        <f>SUM(SON_Quarterly!Y218:AB218)</f>
        <v>0</v>
      </c>
      <c r="J218" s="81">
        <f>SUM(SON_Quarterly!AC218:AF218)</f>
        <v>0</v>
      </c>
      <c r="K218" s="81">
        <f>SUM(SON_Quarterly!AG218:AJ218)</f>
        <v>0</v>
      </c>
      <c r="L218" s="81">
        <f>SUM(SON_Quarterly!AK218:AN218)</f>
        <v>0</v>
      </c>
      <c r="M218" s="81">
        <f>SUM(SON_Quarterly!AO218:AR218)</f>
        <v>0</v>
      </c>
      <c r="N218" s="81">
        <f>SUM(SON_Quarterly!AS218:AV218)</f>
        <v>0</v>
      </c>
      <c r="O218" s="81">
        <f>SUM(SON_Quarterly!AW218:AZ218)</f>
        <v>0</v>
      </c>
      <c r="P218" s="81">
        <f>SUM(SON_Quarterly!BA218:BD218)</f>
        <v>0</v>
      </c>
      <c r="Q218" s="81">
        <f>SUM(SON_Quarterly!BE218:BH218)</f>
        <v>0</v>
      </c>
    </row>
    <row r="219" spans="2:17" x14ac:dyDescent="0.45">
      <c r="B219" s="31" t="s">
        <v>219</v>
      </c>
      <c r="C219"/>
      <c r="D219" s="83"/>
      <c r="E219" s="83"/>
      <c r="F219" s="81">
        <f>SUM(SON_Quarterly!M219:P219)</f>
        <v>27</v>
      </c>
      <c r="G219" s="75">
        <f>SUM(SON_Quarterly!Q219:T219)</f>
        <v>16</v>
      </c>
      <c r="H219" s="110">
        <f>SUM(SON_Quarterly!U219:X219)</f>
        <v>11</v>
      </c>
      <c r="I219" s="81">
        <f>SUM(SON_Quarterly!Y219:AB219)</f>
        <v>0</v>
      </c>
      <c r="J219" s="81">
        <f>SUM(SON_Quarterly!AC219:AF219)</f>
        <v>0</v>
      </c>
      <c r="K219" s="81">
        <f>SUM(SON_Quarterly!AG219:AJ219)</f>
        <v>0</v>
      </c>
      <c r="L219" s="81">
        <f>SUM(SON_Quarterly!AK219:AN219)</f>
        <v>0</v>
      </c>
      <c r="M219" s="81">
        <f>SUM(SON_Quarterly!AO219:AR219)</f>
        <v>0</v>
      </c>
      <c r="N219" s="81">
        <f>SUM(SON_Quarterly!AS219:AV219)</f>
        <v>0</v>
      </c>
      <c r="O219" s="81">
        <f>SUM(SON_Quarterly!AW219:AZ219)</f>
        <v>0</v>
      </c>
      <c r="P219" s="81">
        <f>SUM(SON_Quarterly!BA219:BD219)</f>
        <v>0</v>
      </c>
      <c r="Q219" s="81">
        <f>SUM(SON_Quarterly!BE219:BH219)</f>
        <v>0</v>
      </c>
    </row>
    <row r="220" spans="2:17" x14ac:dyDescent="0.45">
      <c r="B220" s="31" t="s">
        <v>207</v>
      </c>
      <c r="C220"/>
      <c r="D220" s="83"/>
      <c r="E220" s="83"/>
      <c r="F220" s="81">
        <f>SUM(SON_Quarterly!M220:P220)</f>
        <v>0</v>
      </c>
      <c r="G220" s="75">
        <f>SUM(SON_Quarterly!Q220:T220)</f>
        <v>0</v>
      </c>
      <c r="H220" s="110">
        <f>SUM(SON_Quarterly!U220:X220)</f>
        <v>0</v>
      </c>
      <c r="I220" s="81">
        <f>SUM(SON_Quarterly!Y220:AB220)</f>
        <v>0</v>
      </c>
      <c r="J220" s="81">
        <f>SUM(SON_Quarterly!AC220:AF220)</f>
        <v>0</v>
      </c>
      <c r="K220" s="81">
        <f>SUM(SON_Quarterly!AG220:AJ220)</f>
        <v>0</v>
      </c>
      <c r="L220" s="81">
        <f>SUM(SON_Quarterly!AK220:AN220)</f>
        <v>0</v>
      </c>
      <c r="M220" s="81">
        <f>SUM(SON_Quarterly!AO220:AR220)</f>
        <v>0</v>
      </c>
      <c r="N220" s="81">
        <f>SUM(SON_Quarterly!AS220:AV220)</f>
        <v>0</v>
      </c>
      <c r="O220" s="81">
        <f>SUM(SON_Quarterly!AW220:AZ220)</f>
        <v>0</v>
      </c>
      <c r="P220" s="81">
        <f>SUM(SON_Quarterly!BA220:BD220)</f>
        <v>0</v>
      </c>
      <c r="Q220" s="81">
        <f>SUM(SON_Quarterly!BE220:BH220)</f>
        <v>0</v>
      </c>
    </row>
    <row r="221" spans="2:17" x14ac:dyDescent="0.45">
      <c r="B221" s="31"/>
      <c r="C221"/>
      <c r="D221" s="83"/>
      <c r="E221" s="83"/>
      <c r="F221" s="83"/>
      <c r="G221" s="83"/>
      <c r="H221" s="108"/>
      <c r="I221" s="75"/>
      <c r="J221" s="75"/>
      <c r="K221" s="75"/>
      <c r="L221" s="75"/>
      <c r="M221" s="75"/>
      <c r="N221" s="75"/>
      <c r="O221" s="75"/>
      <c r="P221" s="75"/>
      <c r="Q221" s="75"/>
    </row>
    <row r="222" spans="2:17" s="7" customFormat="1" x14ac:dyDescent="0.45">
      <c r="B222" s="72" t="s">
        <v>138</v>
      </c>
      <c r="C222" s="70"/>
      <c r="D222" s="82">
        <f>SUM(D223:D233)</f>
        <v>0</v>
      </c>
      <c r="E222" s="82">
        <f t="shared" ref="E222:H222" si="84">SUM(E223:E233)</f>
        <v>0</v>
      </c>
      <c r="F222" s="82">
        <f>SUM(F223:F233)</f>
        <v>2043</v>
      </c>
      <c r="G222" s="82">
        <f>SUM(G223:G233)</f>
        <v>1163</v>
      </c>
      <c r="H222" s="112">
        <f t="shared" si="84"/>
        <v>57</v>
      </c>
      <c r="I222" s="137">
        <f t="shared" ref="I222:J222" si="85">SUM(I223:I233)</f>
        <v>0</v>
      </c>
      <c r="J222" s="137">
        <f t="shared" si="85"/>
        <v>0</v>
      </c>
      <c r="K222" s="137">
        <f t="shared" ref="K222:Q222" si="86">SUM(K223:K233)</f>
        <v>0</v>
      </c>
      <c r="L222" s="137">
        <f t="shared" si="86"/>
        <v>0</v>
      </c>
      <c r="M222" s="137">
        <f t="shared" si="86"/>
        <v>0</v>
      </c>
      <c r="N222" s="137">
        <f t="shared" si="86"/>
        <v>0</v>
      </c>
      <c r="O222" s="137">
        <f t="shared" si="86"/>
        <v>0</v>
      </c>
      <c r="P222" s="137">
        <f t="shared" si="86"/>
        <v>0</v>
      </c>
      <c r="Q222" s="137">
        <f t="shared" si="86"/>
        <v>0</v>
      </c>
    </row>
    <row r="223" spans="2:17" x14ac:dyDescent="0.45">
      <c r="B223" s="31" t="s">
        <v>220</v>
      </c>
      <c r="C223"/>
      <c r="D223" s="83"/>
      <c r="E223" s="83"/>
      <c r="F223" s="81">
        <f>SUM(SON_Quarterly!M223:P223)</f>
        <v>178</v>
      </c>
      <c r="G223" s="75">
        <f>SUM(SON_Quarterly!Q223:T223)</f>
        <v>119</v>
      </c>
      <c r="H223" s="110">
        <f>SUM(SON_Quarterly!U223:X223)</f>
        <v>4</v>
      </c>
      <c r="I223" s="81">
        <f>SUM(SON_Quarterly!Y223:AB223)</f>
        <v>0</v>
      </c>
      <c r="J223" s="81">
        <f>SUM(SON_Quarterly!AC223:AF223)</f>
        <v>0</v>
      </c>
      <c r="K223" s="81">
        <f>SUM(SON_Quarterly!AG223:AJ223)</f>
        <v>0</v>
      </c>
      <c r="L223" s="81">
        <f>SUM(SON_Quarterly!AK223:AN223)</f>
        <v>0</v>
      </c>
      <c r="M223" s="81">
        <f>SUM(SON_Quarterly!AO223:AR223)</f>
        <v>0</v>
      </c>
      <c r="N223" s="81">
        <f>SUM(SON_Quarterly!AS223:AV223)</f>
        <v>0</v>
      </c>
      <c r="O223" s="81">
        <f>SUM(SON_Quarterly!AW223:AZ223)</f>
        <v>0</v>
      </c>
      <c r="P223" s="81">
        <f>SUM(SON_Quarterly!BA223:BD223)</f>
        <v>0</v>
      </c>
      <c r="Q223" s="81">
        <f>SUM(SON_Quarterly!BE223:BH223)</f>
        <v>0</v>
      </c>
    </row>
    <row r="224" spans="2:17" x14ac:dyDescent="0.45">
      <c r="B224" s="31" t="s">
        <v>221</v>
      </c>
      <c r="C224"/>
      <c r="D224" s="83"/>
      <c r="E224" s="83"/>
      <c r="F224" s="81">
        <f>SUM(SON_Quarterly!M224:P224)</f>
        <v>18</v>
      </c>
      <c r="G224" s="75">
        <f>SUM(SON_Quarterly!Q224:T224)</f>
        <v>2</v>
      </c>
      <c r="H224" s="110">
        <f>SUM(SON_Quarterly!U224:X224)</f>
        <v>1</v>
      </c>
      <c r="I224" s="81">
        <f>SUM(SON_Quarterly!Y224:AB224)</f>
        <v>0</v>
      </c>
      <c r="J224" s="81">
        <f>SUM(SON_Quarterly!AC224:AF224)</f>
        <v>0</v>
      </c>
      <c r="K224" s="81">
        <f>SUM(SON_Quarterly!AG224:AJ224)</f>
        <v>0</v>
      </c>
      <c r="L224" s="81">
        <f>SUM(SON_Quarterly!AK224:AN224)</f>
        <v>0</v>
      </c>
      <c r="M224" s="81">
        <f>SUM(SON_Quarterly!AO224:AR224)</f>
        <v>0</v>
      </c>
      <c r="N224" s="81">
        <f>SUM(SON_Quarterly!AS224:AV224)</f>
        <v>0</v>
      </c>
      <c r="O224" s="81">
        <f>SUM(SON_Quarterly!AW224:AZ224)</f>
        <v>0</v>
      </c>
      <c r="P224" s="81">
        <f>SUM(SON_Quarterly!BA224:BD224)</f>
        <v>0</v>
      </c>
      <c r="Q224" s="81">
        <f>SUM(SON_Quarterly!BE224:BH224)</f>
        <v>0</v>
      </c>
    </row>
    <row r="225" spans="2:17" x14ac:dyDescent="0.45">
      <c r="B225" s="31" t="s">
        <v>222</v>
      </c>
      <c r="C225"/>
      <c r="D225" s="83"/>
      <c r="E225" s="83"/>
      <c r="F225" s="81">
        <f>SUM(SON_Quarterly!M225:P225)</f>
        <v>16</v>
      </c>
      <c r="G225" s="75">
        <f>SUM(SON_Quarterly!Q225:T225)</f>
        <v>43</v>
      </c>
      <c r="H225" s="110">
        <f>SUM(SON_Quarterly!U225:X225)</f>
        <v>3</v>
      </c>
      <c r="I225" s="81">
        <f>SUM(SON_Quarterly!Y225:AB225)</f>
        <v>0</v>
      </c>
      <c r="J225" s="81">
        <f>SUM(SON_Quarterly!AC225:AF225)</f>
        <v>0</v>
      </c>
      <c r="K225" s="81">
        <f>SUM(SON_Quarterly!AG225:AJ225)</f>
        <v>0</v>
      </c>
      <c r="L225" s="81">
        <f>SUM(SON_Quarterly!AK225:AN225)</f>
        <v>0</v>
      </c>
      <c r="M225" s="81">
        <f>SUM(SON_Quarterly!AO225:AR225)</f>
        <v>0</v>
      </c>
      <c r="N225" s="81">
        <f>SUM(SON_Quarterly!AS225:AV225)</f>
        <v>0</v>
      </c>
      <c r="O225" s="81">
        <f>SUM(SON_Quarterly!AW225:AZ225)</f>
        <v>0</v>
      </c>
      <c r="P225" s="81">
        <f>SUM(SON_Quarterly!BA225:BD225)</f>
        <v>0</v>
      </c>
      <c r="Q225" s="81">
        <f>SUM(SON_Quarterly!BE225:BH225)</f>
        <v>0</v>
      </c>
    </row>
    <row r="226" spans="2:17" x14ac:dyDescent="0.45">
      <c r="B226" s="31" t="s">
        <v>223</v>
      </c>
      <c r="C226"/>
      <c r="D226" s="83"/>
      <c r="E226" s="83"/>
      <c r="F226" s="81">
        <f>SUM(SON_Quarterly!M226:P226)</f>
        <v>9</v>
      </c>
      <c r="G226" s="75">
        <f>SUM(SON_Quarterly!Q226:T226)</f>
        <v>2</v>
      </c>
      <c r="H226" s="110">
        <f>SUM(SON_Quarterly!U226:X226)</f>
        <v>0</v>
      </c>
      <c r="I226" s="81">
        <f>SUM(SON_Quarterly!Y226:AB226)</f>
        <v>0</v>
      </c>
      <c r="J226" s="81">
        <f>SUM(SON_Quarterly!AC226:AF226)</f>
        <v>0</v>
      </c>
      <c r="K226" s="81">
        <f>SUM(SON_Quarterly!AG226:AJ226)</f>
        <v>0</v>
      </c>
      <c r="L226" s="81">
        <f>SUM(SON_Quarterly!AK226:AN226)</f>
        <v>0</v>
      </c>
      <c r="M226" s="81">
        <f>SUM(SON_Quarterly!AO226:AR226)</f>
        <v>0</v>
      </c>
      <c r="N226" s="81">
        <f>SUM(SON_Quarterly!AS226:AV226)</f>
        <v>0</v>
      </c>
      <c r="O226" s="81">
        <f>SUM(SON_Quarterly!AW226:AZ226)</f>
        <v>0</v>
      </c>
      <c r="P226" s="81">
        <f>SUM(SON_Quarterly!BA226:BD226)</f>
        <v>0</v>
      </c>
      <c r="Q226" s="81">
        <f>SUM(SON_Quarterly!BE226:BH226)</f>
        <v>0</v>
      </c>
    </row>
    <row r="227" spans="2:17" x14ac:dyDescent="0.45">
      <c r="B227" s="31" t="s">
        <v>279</v>
      </c>
      <c r="C227"/>
      <c r="D227" s="83"/>
      <c r="E227" s="83"/>
      <c r="F227" s="81">
        <f>SUM(SON_Quarterly!M227:P227)</f>
        <v>17</v>
      </c>
      <c r="G227" s="75">
        <f>SUM(SON_Quarterly!Q227:T227)</f>
        <v>40</v>
      </c>
      <c r="H227" s="110">
        <f>SUM(SON_Quarterly!U227:X227)</f>
        <v>1</v>
      </c>
      <c r="I227" s="81">
        <f>SUM(SON_Quarterly!Y227:AB227)</f>
        <v>0</v>
      </c>
      <c r="J227" s="81">
        <f>SUM(SON_Quarterly!AC227:AF227)</f>
        <v>0</v>
      </c>
      <c r="K227" s="81">
        <f>SUM(SON_Quarterly!AG227:AJ227)</f>
        <v>0</v>
      </c>
      <c r="L227" s="81">
        <f>SUM(SON_Quarterly!AK227:AN227)</f>
        <v>0</v>
      </c>
      <c r="M227" s="81">
        <f>SUM(SON_Quarterly!AO227:AR227)</f>
        <v>0</v>
      </c>
      <c r="N227" s="81">
        <f>SUM(SON_Quarterly!AS227:AV227)</f>
        <v>0</v>
      </c>
      <c r="O227" s="81">
        <f>SUM(SON_Quarterly!AW227:AZ227)</f>
        <v>0</v>
      </c>
      <c r="P227" s="81">
        <f>SUM(SON_Quarterly!BA227:BD227)</f>
        <v>0</v>
      </c>
      <c r="Q227" s="81">
        <f>SUM(SON_Quarterly!BE227:BH227)</f>
        <v>0</v>
      </c>
    </row>
    <row r="228" spans="2:17" x14ac:dyDescent="0.45">
      <c r="B228" s="31" t="s">
        <v>280</v>
      </c>
      <c r="C228"/>
      <c r="D228" s="83"/>
      <c r="E228" s="83"/>
      <c r="F228" s="81">
        <f>SUM(SON_Quarterly!M228:P228)</f>
        <v>0</v>
      </c>
      <c r="G228" s="75">
        <f>SUM(SON_Quarterly!Q228:T228)</f>
        <v>0</v>
      </c>
      <c r="H228" s="110">
        <f>SUM(SON_Quarterly!U228:X228)</f>
        <v>0</v>
      </c>
      <c r="I228" s="81">
        <f>SUM(SON_Quarterly!Y228:AB228)</f>
        <v>0</v>
      </c>
      <c r="J228" s="81">
        <f>SUM(SON_Quarterly!AC228:AF228)</f>
        <v>0</v>
      </c>
      <c r="K228" s="81">
        <f>SUM(SON_Quarterly!AG228:AJ228)</f>
        <v>0</v>
      </c>
      <c r="L228" s="81">
        <f>SUM(SON_Quarterly!AK228:AN228)</f>
        <v>0</v>
      </c>
      <c r="M228" s="81">
        <f>SUM(SON_Quarterly!AO228:AR228)</f>
        <v>0</v>
      </c>
      <c r="N228" s="81">
        <f>SUM(SON_Quarterly!AS228:AV228)</f>
        <v>0</v>
      </c>
      <c r="O228" s="81">
        <f>SUM(SON_Quarterly!AW228:AZ228)</f>
        <v>0</v>
      </c>
      <c r="P228" s="81">
        <f>SUM(SON_Quarterly!BA228:BD228)</f>
        <v>0</v>
      </c>
      <c r="Q228" s="81">
        <f>SUM(SON_Quarterly!BE228:BH228)</f>
        <v>0</v>
      </c>
    </row>
    <row r="229" spans="2:17" x14ac:dyDescent="0.45">
      <c r="B229" s="31" t="s">
        <v>224</v>
      </c>
      <c r="C229"/>
      <c r="D229" s="83"/>
      <c r="E229" s="83"/>
      <c r="F229" s="81">
        <f>SUM(SON_Quarterly!M229:P229)</f>
        <v>3</v>
      </c>
      <c r="G229" s="75">
        <f>SUM(SON_Quarterly!Q229:T229)</f>
        <v>0</v>
      </c>
      <c r="H229" s="110">
        <f>SUM(SON_Quarterly!U229:X229)</f>
        <v>0</v>
      </c>
      <c r="I229" s="81">
        <f>SUM(SON_Quarterly!Y229:AB229)</f>
        <v>0</v>
      </c>
      <c r="J229" s="81">
        <f>SUM(SON_Quarterly!AC229:AF229)</f>
        <v>0</v>
      </c>
      <c r="K229" s="81">
        <f>SUM(SON_Quarterly!AG229:AJ229)</f>
        <v>0</v>
      </c>
      <c r="L229" s="81">
        <f>SUM(SON_Quarterly!AK229:AN229)</f>
        <v>0</v>
      </c>
      <c r="M229" s="81">
        <f>SUM(SON_Quarterly!AO229:AR229)</f>
        <v>0</v>
      </c>
      <c r="N229" s="81">
        <f>SUM(SON_Quarterly!AS229:AV229)</f>
        <v>0</v>
      </c>
      <c r="O229" s="81">
        <f>SUM(SON_Quarterly!AW229:AZ229)</f>
        <v>0</v>
      </c>
      <c r="P229" s="81">
        <f>SUM(SON_Quarterly!BA229:BD229)</f>
        <v>0</v>
      </c>
      <c r="Q229" s="81">
        <f>SUM(SON_Quarterly!BE229:BH229)</f>
        <v>0</v>
      </c>
    </row>
    <row r="230" spans="2:17" x14ac:dyDescent="0.45">
      <c r="B230" s="31" t="s">
        <v>225</v>
      </c>
      <c r="C230"/>
      <c r="D230" s="83"/>
      <c r="E230" s="83"/>
      <c r="F230" s="81">
        <f>SUM(SON_Quarterly!M230:P230)</f>
        <v>7</v>
      </c>
      <c r="G230" s="75">
        <f>SUM(SON_Quarterly!Q230:T230)</f>
        <v>14</v>
      </c>
      <c r="H230" s="110">
        <f>SUM(SON_Quarterly!U230:X230)</f>
        <v>2</v>
      </c>
      <c r="I230" s="81">
        <f>SUM(SON_Quarterly!Y230:AB230)</f>
        <v>0</v>
      </c>
      <c r="J230" s="81">
        <f>SUM(SON_Quarterly!AC230:AF230)</f>
        <v>0</v>
      </c>
      <c r="K230" s="81">
        <f>SUM(SON_Quarterly!AG230:AJ230)</f>
        <v>0</v>
      </c>
      <c r="L230" s="81">
        <f>SUM(SON_Quarterly!AK230:AN230)</f>
        <v>0</v>
      </c>
      <c r="M230" s="81">
        <f>SUM(SON_Quarterly!AO230:AR230)</f>
        <v>0</v>
      </c>
      <c r="N230" s="81">
        <f>SUM(SON_Quarterly!AS230:AV230)</f>
        <v>0</v>
      </c>
      <c r="O230" s="81">
        <f>SUM(SON_Quarterly!AW230:AZ230)</f>
        <v>0</v>
      </c>
      <c r="P230" s="81">
        <f>SUM(SON_Quarterly!BA230:BD230)</f>
        <v>0</v>
      </c>
      <c r="Q230" s="81">
        <f>SUM(SON_Quarterly!BE230:BH230)</f>
        <v>0</v>
      </c>
    </row>
    <row r="231" spans="2:17" x14ac:dyDescent="0.45">
      <c r="B231" s="31" t="s">
        <v>226</v>
      </c>
      <c r="C231"/>
      <c r="D231" s="83"/>
      <c r="E231" s="83"/>
      <c r="F231" s="81">
        <f>SUM(SON_Quarterly!M231:P231)</f>
        <v>188</v>
      </c>
      <c r="G231" s="75">
        <f>SUM(SON_Quarterly!Q231:T231)</f>
        <v>94</v>
      </c>
      <c r="H231" s="110">
        <f>SUM(SON_Quarterly!U231:X231)</f>
        <v>3</v>
      </c>
      <c r="I231" s="81">
        <f>SUM(SON_Quarterly!Y231:AB231)</f>
        <v>0</v>
      </c>
      <c r="J231" s="81">
        <f>SUM(SON_Quarterly!AC231:AF231)</f>
        <v>0</v>
      </c>
      <c r="K231" s="81">
        <f>SUM(SON_Quarterly!AG231:AJ231)</f>
        <v>0</v>
      </c>
      <c r="L231" s="81">
        <f>SUM(SON_Quarterly!AK231:AN231)</f>
        <v>0</v>
      </c>
      <c r="M231" s="81">
        <f>SUM(SON_Quarterly!AO231:AR231)</f>
        <v>0</v>
      </c>
      <c r="N231" s="81">
        <f>SUM(SON_Quarterly!AS231:AV231)</f>
        <v>0</v>
      </c>
      <c r="O231" s="81">
        <f>SUM(SON_Quarterly!AW231:AZ231)</f>
        <v>0</v>
      </c>
      <c r="P231" s="81">
        <f>SUM(SON_Quarterly!BA231:BD231)</f>
        <v>0</v>
      </c>
      <c r="Q231" s="81">
        <f>SUM(SON_Quarterly!BE231:BH231)</f>
        <v>0</v>
      </c>
    </row>
    <row r="232" spans="2:17" x14ac:dyDescent="0.45">
      <c r="B232" s="31" t="s">
        <v>227</v>
      </c>
      <c r="C232"/>
      <c r="D232" s="83"/>
      <c r="E232" s="83"/>
      <c r="F232" s="81">
        <f>SUM(SON_Quarterly!M232:P232)</f>
        <v>221</v>
      </c>
      <c r="G232" s="75">
        <f>SUM(SON_Quarterly!Q232:T232)</f>
        <v>85</v>
      </c>
      <c r="H232" s="110">
        <f>SUM(SON_Quarterly!U232:X232)</f>
        <v>11</v>
      </c>
      <c r="I232" s="81">
        <f>SUM(SON_Quarterly!Y232:AB232)</f>
        <v>0</v>
      </c>
      <c r="J232" s="81">
        <f>SUM(SON_Quarterly!AC232:AF232)</f>
        <v>0</v>
      </c>
      <c r="K232" s="81">
        <f>SUM(SON_Quarterly!AG232:AJ232)</f>
        <v>0</v>
      </c>
      <c r="L232" s="81">
        <f>SUM(SON_Quarterly!AK232:AN232)</f>
        <v>0</v>
      </c>
      <c r="M232" s="81">
        <f>SUM(SON_Quarterly!AO232:AR232)</f>
        <v>0</v>
      </c>
      <c r="N232" s="81">
        <f>SUM(SON_Quarterly!AS232:AV232)</f>
        <v>0</v>
      </c>
      <c r="O232" s="81">
        <f>SUM(SON_Quarterly!AW232:AZ232)</f>
        <v>0</v>
      </c>
      <c r="P232" s="81">
        <f>SUM(SON_Quarterly!BA232:BD232)</f>
        <v>0</v>
      </c>
      <c r="Q232" s="81">
        <f>SUM(SON_Quarterly!BE232:BH232)</f>
        <v>0</v>
      </c>
    </row>
    <row r="233" spans="2:17" x14ac:dyDescent="0.45">
      <c r="B233" s="31" t="s">
        <v>228</v>
      </c>
      <c r="C233"/>
      <c r="D233" s="83"/>
      <c r="E233" s="83"/>
      <c r="F233" s="81">
        <f>SUM(SON_Quarterly!M233:P233)</f>
        <v>1386</v>
      </c>
      <c r="G233" s="75">
        <f>SUM(SON_Quarterly!Q233:T233)</f>
        <v>764</v>
      </c>
      <c r="H233" s="110">
        <f>SUM(SON_Quarterly!U233:X233)</f>
        <v>32</v>
      </c>
      <c r="I233" s="81">
        <f>SUM(SON_Quarterly!Y233:AB233)</f>
        <v>0</v>
      </c>
      <c r="J233" s="81">
        <f>SUM(SON_Quarterly!AC233:AF233)</f>
        <v>0</v>
      </c>
      <c r="K233" s="81">
        <f>SUM(SON_Quarterly!AG233:AJ233)</f>
        <v>0</v>
      </c>
      <c r="L233" s="81">
        <f>SUM(SON_Quarterly!AK233:AN233)</f>
        <v>0</v>
      </c>
      <c r="M233" s="81">
        <f>SUM(SON_Quarterly!AO233:AR233)</f>
        <v>0</v>
      </c>
      <c r="N233" s="81">
        <f>SUM(SON_Quarterly!AS233:AV233)</f>
        <v>0</v>
      </c>
      <c r="O233" s="81">
        <f>SUM(SON_Quarterly!AW233:AZ233)</f>
        <v>0</v>
      </c>
      <c r="P233" s="81">
        <f>SUM(SON_Quarterly!BA233:BD233)</f>
        <v>0</v>
      </c>
      <c r="Q233" s="81">
        <f>SUM(SON_Quarterly!BE233:BH233)</f>
        <v>0</v>
      </c>
    </row>
    <row r="234" spans="2:17" x14ac:dyDescent="0.45">
      <c r="B234" s="31"/>
      <c r="C234"/>
      <c r="D234" s="83"/>
      <c r="E234" s="83"/>
      <c r="F234" s="83"/>
      <c r="G234" s="83"/>
      <c r="H234" s="108"/>
      <c r="I234" s="75"/>
      <c r="J234" s="75"/>
      <c r="K234" s="75"/>
      <c r="L234" s="75"/>
      <c r="M234" s="75"/>
      <c r="N234" s="75"/>
      <c r="O234" s="75"/>
      <c r="P234" s="75"/>
      <c r="Q234" s="75"/>
    </row>
    <row r="235" spans="2:17" s="7" customFormat="1" x14ac:dyDescent="0.45">
      <c r="B235" s="72" t="s">
        <v>149</v>
      </c>
      <c r="C235" s="70"/>
      <c r="D235" s="82">
        <f>SUM(D236:D246)</f>
        <v>0</v>
      </c>
      <c r="E235" s="82">
        <f t="shared" ref="E235:H235" si="87">SUM(E236:E246)</f>
        <v>0</v>
      </c>
      <c r="F235" s="82">
        <f>SUM(F236:F246)</f>
        <v>519</v>
      </c>
      <c r="G235" s="82">
        <f t="shared" si="87"/>
        <v>384</v>
      </c>
      <c r="H235" s="112">
        <f t="shared" si="87"/>
        <v>61</v>
      </c>
      <c r="I235" s="137">
        <f t="shared" ref="I235:J235" si="88">SUM(I236:I246)</f>
        <v>0</v>
      </c>
      <c r="J235" s="137">
        <f t="shared" si="88"/>
        <v>0</v>
      </c>
      <c r="K235" s="137">
        <f t="shared" ref="K235:Q235" si="89">SUM(K236:K246)</f>
        <v>0</v>
      </c>
      <c r="L235" s="137">
        <f t="shared" si="89"/>
        <v>0</v>
      </c>
      <c r="M235" s="137">
        <f t="shared" si="89"/>
        <v>0</v>
      </c>
      <c r="N235" s="137">
        <f t="shared" si="89"/>
        <v>0</v>
      </c>
      <c r="O235" s="137">
        <f t="shared" si="89"/>
        <v>0</v>
      </c>
      <c r="P235" s="137">
        <f t="shared" si="89"/>
        <v>0</v>
      </c>
      <c r="Q235" s="137">
        <f t="shared" si="89"/>
        <v>0</v>
      </c>
    </row>
    <row r="236" spans="2:17" x14ac:dyDescent="0.45">
      <c r="B236" s="31" t="s">
        <v>229</v>
      </c>
      <c r="C236"/>
      <c r="D236" s="83"/>
      <c r="E236" s="83"/>
      <c r="F236" s="81">
        <f>SUM(SON_Quarterly!M236:P236)</f>
        <v>6</v>
      </c>
      <c r="G236" s="75">
        <f>SUM(SON_Quarterly!Q236:T236)</f>
        <v>4</v>
      </c>
      <c r="H236" s="110">
        <f>SUM(SON_Quarterly!U236:X236)</f>
        <v>4</v>
      </c>
      <c r="I236" s="81">
        <f>SUM(SON_Quarterly!Y236:AB236)</f>
        <v>0</v>
      </c>
      <c r="J236" s="81">
        <f>SUM(SON_Quarterly!AC236:AF236)</f>
        <v>0</v>
      </c>
      <c r="K236" s="81">
        <f>SUM(SON_Quarterly!AG236:AJ236)</f>
        <v>0</v>
      </c>
      <c r="L236" s="81">
        <f>SUM(SON_Quarterly!AK236:AN236)</f>
        <v>0</v>
      </c>
      <c r="M236" s="81">
        <f>SUM(SON_Quarterly!AO236:AR236)</f>
        <v>0</v>
      </c>
      <c r="N236" s="81">
        <f>SUM(SON_Quarterly!AS236:AV236)</f>
        <v>0</v>
      </c>
      <c r="O236" s="81">
        <f>SUM(SON_Quarterly!AW236:AZ236)</f>
        <v>0</v>
      </c>
      <c r="P236" s="81">
        <f>SUM(SON_Quarterly!BA236:BD236)</f>
        <v>0</v>
      </c>
      <c r="Q236" s="81">
        <f>SUM(SON_Quarterly!BE236:BH236)</f>
        <v>0</v>
      </c>
    </row>
    <row r="237" spans="2:17" x14ac:dyDescent="0.45">
      <c r="B237" s="31" t="s">
        <v>230</v>
      </c>
      <c r="C237"/>
      <c r="D237" s="83"/>
      <c r="E237" s="83"/>
      <c r="F237" s="81">
        <f>SUM(SON_Quarterly!M237:P237)</f>
        <v>9</v>
      </c>
      <c r="G237" s="75">
        <f>SUM(SON_Quarterly!Q237:T237)</f>
        <v>0</v>
      </c>
      <c r="H237" s="110">
        <f>SUM(SON_Quarterly!U237:X237)</f>
        <v>1</v>
      </c>
      <c r="I237" s="81">
        <f>SUM(SON_Quarterly!Y237:AB237)</f>
        <v>0</v>
      </c>
      <c r="J237" s="81">
        <f>SUM(SON_Quarterly!AC237:AF237)</f>
        <v>0</v>
      </c>
      <c r="K237" s="81">
        <f>SUM(SON_Quarterly!AG237:AJ237)</f>
        <v>0</v>
      </c>
      <c r="L237" s="81">
        <f>SUM(SON_Quarterly!AK237:AN237)</f>
        <v>0</v>
      </c>
      <c r="M237" s="81">
        <f>SUM(SON_Quarterly!AO237:AR237)</f>
        <v>0</v>
      </c>
      <c r="N237" s="81">
        <f>SUM(SON_Quarterly!AS237:AV237)</f>
        <v>0</v>
      </c>
      <c r="O237" s="81">
        <f>SUM(SON_Quarterly!AW237:AZ237)</f>
        <v>0</v>
      </c>
      <c r="P237" s="81">
        <f>SUM(SON_Quarterly!BA237:BD237)</f>
        <v>0</v>
      </c>
      <c r="Q237" s="81">
        <f>SUM(SON_Quarterly!BE237:BH237)</f>
        <v>0</v>
      </c>
    </row>
    <row r="238" spans="2:17" x14ac:dyDescent="0.45">
      <c r="B238" s="31" t="s">
        <v>231</v>
      </c>
      <c r="C238"/>
      <c r="D238" s="83"/>
      <c r="E238" s="83"/>
      <c r="F238" s="81">
        <f>SUM(SON_Quarterly!M238:P238)</f>
        <v>10</v>
      </c>
      <c r="G238" s="75">
        <f>SUM(SON_Quarterly!Q238:T238)</f>
        <v>4</v>
      </c>
      <c r="H238" s="110">
        <f>SUM(SON_Quarterly!U238:X238)</f>
        <v>0</v>
      </c>
      <c r="I238" s="81">
        <f>SUM(SON_Quarterly!Y238:AB238)</f>
        <v>0</v>
      </c>
      <c r="J238" s="81">
        <f>SUM(SON_Quarterly!AC238:AF238)</f>
        <v>0</v>
      </c>
      <c r="K238" s="81">
        <f>SUM(SON_Quarterly!AG238:AJ238)</f>
        <v>0</v>
      </c>
      <c r="L238" s="81">
        <f>SUM(SON_Quarterly!AK238:AN238)</f>
        <v>0</v>
      </c>
      <c r="M238" s="81">
        <f>SUM(SON_Quarterly!AO238:AR238)</f>
        <v>0</v>
      </c>
      <c r="N238" s="81">
        <f>SUM(SON_Quarterly!AS238:AV238)</f>
        <v>0</v>
      </c>
      <c r="O238" s="81">
        <f>SUM(SON_Quarterly!AW238:AZ238)</f>
        <v>0</v>
      </c>
      <c r="P238" s="81">
        <f>SUM(SON_Quarterly!BA238:BD238)</f>
        <v>0</v>
      </c>
      <c r="Q238" s="81">
        <f>SUM(SON_Quarterly!BE238:BH238)</f>
        <v>0</v>
      </c>
    </row>
    <row r="239" spans="2:17" x14ac:dyDescent="0.45">
      <c r="B239" s="31" t="s">
        <v>232</v>
      </c>
      <c r="C239"/>
      <c r="D239" s="83"/>
      <c r="E239" s="83"/>
      <c r="F239" s="81">
        <f>SUM(SON_Quarterly!M239:P239)</f>
        <v>40</v>
      </c>
      <c r="G239" s="75">
        <f>SUM(SON_Quarterly!Q239:T239)</f>
        <v>24</v>
      </c>
      <c r="H239" s="110">
        <f>SUM(SON_Quarterly!U239:X239)</f>
        <v>11</v>
      </c>
      <c r="I239" s="81">
        <f>SUM(SON_Quarterly!Y239:AB239)</f>
        <v>0</v>
      </c>
      <c r="J239" s="81">
        <f>SUM(SON_Quarterly!AC239:AF239)</f>
        <v>0</v>
      </c>
      <c r="K239" s="81">
        <f>SUM(SON_Quarterly!AG239:AJ239)</f>
        <v>0</v>
      </c>
      <c r="L239" s="81">
        <f>SUM(SON_Quarterly!AK239:AN239)</f>
        <v>0</v>
      </c>
      <c r="M239" s="81">
        <f>SUM(SON_Quarterly!AO239:AR239)</f>
        <v>0</v>
      </c>
      <c r="N239" s="81">
        <f>SUM(SON_Quarterly!AS239:AV239)</f>
        <v>0</v>
      </c>
      <c r="O239" s="81">
        <f>SUM(SON_Quarterly!AW239:AZ239)</f>
        <v>0</v>
      </c>
      <c r="P239" s="81">
        <f>SUM(SON_Quarterly!BA239:BD239)</f>
        <v>0</v>
      </c>
      <c r="Q239" s="81">
        <f>SUM(SON_Quarterly!BE239:BH239)</f>
        <v>0</v>
      </c>
    </row>
    <row r="240" spans="2:17" x14ac:dyDescent="0.45">
      <c r="B240" s="31" t="s">
        <v>281</v>
      </c>
      <c r="C240"/>
      <c r="D240" s="83"/>
      <c r="E240" s="83"/>
      <c r="F240" s="81">
        <f>SUM(SON_Quarterly!M240:P240)</f>
        <v>0</v>
      </c>
      <c r="G240" s="75">
        <f>SUM(SON_Quarterly!Q240:T240)</f>
        <v>0</v>
      </c>
      <c r="H240" s="110">
        <f>SUM(SON_Quarterly!U240:X240)</f>
        <v>0</v>
      </c>
      <c r="I240" s="81">
        <f>SUM(SON_Quarterly!Y240:AB240)</f>
        <v>0</v>
      </c>
      <c r="J240" s="81">
        <f>SUM(SON_Quarterly!AC240:AF240)</f>
        <v>0</v>
      </c>
      <c r="K240" s="81">
        <f>SUM(SON_Quarterly!AG240:AJ240)</f>
        <v>0</v>
      </c>
      <c r="L240" s="81">
        <f>SUM(SON_Quarterly!AK240:AN240)</f>
        <v>0</v>
      </c>
      <c r="M240" s="81">
        <f>SUM(SON_Quarterly!AO240:AR240)</f>
        <v>0</v>
      </c>
      <c r="N240" s="81">
        <f>SUM(SON_Quarterly!AS240:AV240)</f>
        <v>0</v>
      </c>
      <c r="O240" s="81">
        <f>SUM(SON_Quarterly!AW240:AZ240)</f>
        <v>0</v>
      </c>
      <c r="P240" s="81">
        <f>SUM(SON_Quarterly!BA240:BD240)</f>
        <v>0</v>
      </c>
      <c r="Q240" s="81">
        <f>SUM(SON_Quarterly!BE240:BH240)</f>
        <v>0</v>
      </c>
    </row>
    <row r="241" spans="2:17" x14ac:dyDescent="0.45">
      <c r="B241" s="31" t="s">
        <v>233</v>
      </c>
      <c r="C241"/>
      <c r="D241" s="83"/>
      <c r="E241" s="83"/>
      <c r="F241" s="81">
        <f>SUM(SON_Quarterly!M241:P241)</f>
        <v>238</v>
      </c>
      <c r="G241" s="75">
        <f>SUM(SON_Quarterly!Q241:T241)</f>
        <v>219</v>
      </c>
      <c r="H241" s="110">
        <f>SUM(SON_Quarterly!U241:X241)</f>
        <v>8</v>
      </c>
      <c r="I241" s="81">
        <f>SUM(SON_Quarterly!Y241:AB241)</f>
        <v>0</v>
      </c>
      <c r="J241" s="81">
        <f>SUM(SON_Quarterly!AC241:AF241)</f>
        <v>0</v>
      </c>
      <c r="K241" s="81">
        <f>SUM(SON_Quarterly!AG241:AJ241)</f>
        <v>0</v>
      </c>
      <c r="L241" s="81">
        <f>SUM(SON_Quarterly!AK241:AN241)</f>
        <v>0</v>
      </c>
      <c r="M241" s="81">
        <f>SUM(SON_Quarterly!AO241:AR241)</f>
        <v>0</v>
      </c>
      <c r="N241" s="81">
        <f>SUM(SON_Quarterly!AS241:AV241)</f>
        <v>0</v>
      </c>
      <c r="O241" s="81">
        <f>SUM(SON_Quarterly!AW241:AZ241)</f>
        <v>0</v>
      </c>
      <c r="P241" s="81">
        <f>SUM(SON_Quarterly!BA241:BD241)</f>
        <v>0</v>
      </c>
      <c r="Q241" s="81">
        <f>SUM(SON_Quarterly!BE241:BH241)</f>
        <v>0</v>
      </c>
    </row>
    <row r="242" spans="2:17" x14ac:dyDescent="0.45">
      <c r="B242" s="31" t="s">
        <v>234</v>
      </c>
      <c r="C242"/>
      <c r="D242" s="83"/>
      <c r="E242" s="83"/>
      <c r="F242" s="81">
        <f>SUM(SON_Quarterly!M242:P242)</f>
        <v>18</v>
      </c>
      <c r="G242" s="75">
        <f>SUM(SON_Quarterly!Q242:T242)</f>
        <v>13</v>
      </c>
      <c r="H242" s="110">
        <f>SUM(SON_Quarterly!U242:X242)</f>
        <v>10</v>
      </c>
      <c r="I242" s="81">
        <f>SUM(SON_Quarterly!Y242:AB242)</f>
        <v>0</v>
      </c>
      <c r="J242" s="81">
        <f>SUM(SON_Quarterly!AC242:AF242)</f>
        <v>0</v>
      </c>
      <c r="K242" s="81">
        <f>SUM(SON_Quarterly!AG242:AJ242)</f>
        <v>0</v>
      </c>
      <c r="L242" s="81">
        <f>SUM(SON_Quarterly!AK242:AN242)</f>
        <v>0</v>
      </c>
      <c r="M242" s="81">
        <f>SUM(SON_Quarterly!AO242:AR242)</f>
        <v>0</v>
      </c>
      <c r="N242" s="81">
        <f>SUM(SON_Quarterly!AS242:AV242)</f>
        <v>0</v>
      </c>
      <c r="O242" s="81">
        <f>SUM(SON_Quarterly!AW242:AZ242)</f>
        <v>0</v>
      </c>
      <c r="P242" s="81">
        <f>SUM(SON_Quarterly!BA242:BD242)</f>
        <v>0</v>
      </c>
      <c r="Q242" s="81">
        <f>SUM(SON_Quarterly!BE242:BH242)</f>
        <v>0</v>
      </c>
    </row>
    <row r="243" spans="2:17" x14ac:dyDescent="0.45">
      <c r="B243" s="31" t="s">
        <v>235</v>
      </c>
      <c r="C243"/>
      <c r="D243" s="83"/>
      <c r="E243" s="83"/>
      <c r="F243" s="81">
        <f>SUM(SON_Quarterly!M243:P243)</f>
        <v>36</v>
      </c>
      <c r="G243" s="75">
        <f>SUM(SON_Quarterly!Q243:T243)</f>
        <v>9</v>
      </c>
      <c r="H243" s="110">
        <f>SUM(SON_Quarterly!U243:X243)</f>
        <v>5</v>
      </c>
      <c r="I243" s="81">
        <f>SUM(SON_Quarterly!Y243:AB243)</f>
        <v>0</v>
      </c>
      <c r="J243" s="81">
        <f>SUM(SON_Quarterly!AC243:AF243)</f>
        <v>0</v>
      </c>
      <c r="K243" s="81">
        <f>SUM(SON_Quarterly!AG243:AJ243)</f>
        <v>0</v>
      </c>
      <c r="L243" s="81">
        <f>SUM(SON_Quarterly!AK243:AN243)</f>
        <v>0</v>
      </c>
      <c r="M243" s="81">
        <f>SUM(SON_Quarterly!AO243:AR243)</f>
        <v>0</v>
      </c>
      <c r="N243" s="81">
        <f>SUM(SON_Quarterly!AS243:AV243)</f>
        <v>0</v>
      </c>
      <c r="O243" s="81">
        <f>SUM(SON_Quarterly!AW243:AZ243)</f>
        <v>0</v>
      </c>
      <c r="P243" s="81">
        <f>SUM(SON_Quarterly!BA243:BD243)</f>
        <v>0</v>
      </c>
      <c r="Q243" s="81">
        <f>SUM(SON_Quarterly!BE243:BH243)</f>
        <v>0</v>
      </c>
    </row>
    <row r="244" spans="2:17" x14ac:dyDescent="0.45">
      <c r="B244" s="31" t="s">
        <v>236</v>
      </c>
      <c r="C244"/>
      <c r="D244" s="83"/>
      <c r="E244" s="83"/>
      <c r="F244" s="81">
        <f>SUM(SON_Quarterly!M244:P244)</f>
        <v>26</v>
      </c>
      <c r="G244" s="75">
        <f>SUM(SON_Quarterly!Q244:T244)</f>
        <v>7</v>
      </c>
      <c r="H244" s="110">
        <f>SUM(SON_Quarterly!U244:X244)</f>
        <v>6</v>
      </c>
      <c r="I244" s="81">
        <f>SUM(SON_Quarterly!Y244:AB244)</f>
        <v>0</v>
      </c>
      <c r="J244" s="81">
        <f>SUM(SON_Quarterly!AC244:AF244)</f>
        <v>0</v>
      </c>
      <c r="K244" s="81">
        <f>SUM(SON_Quarterly!AG244:AJ244)</f>
        <v>0</v>
      </c>
      <c r="L244" s="81">
        <f>SUM(SON_Quarterly!AK244:AN244)</f>
        <v>0</v>
      </c>
      <c r="M244" s="81">
        <f>SUM(SON_Quarterly!AO244:AR244)</f>
        <v>0</v>
      </c>
      <c r="N244" s="81">
        <f>SUM(SON_Quarterly!AS244:AV244)</f>
        <v>0</v>
      </c>
      <c r="O244" s="81">
        <f>SUM(SON_Quarterly!AW244:AZ244)</f>
        <v>0</v>
      </c>
      <c r="P244" s="81">
        <f>SUM(SON_Quarterly!BA244:BD244)</f>
        <v>0</v>
      </c>
      <c r="Q244" s="81">
        <f>SUM(SON_Quarterly!BE244:BH244)</f>
        <v>0</v>
      </c>
    </row>
    <row r="245" spans="2:17" x14ac:dyDescent="0.45">
      <c r="B245" s="31" t="s">
        <v>237</v>
      </c>
      <c r="C245"/>
      <c r="D245" s="83"/>
      <c r="E245" s="83"/>
      <c r="F245" s="81">
        <f>SUM(SON_Quarterly!M245:P245)</f>
        <v>136</v>
      </c>
      <c r="G245" s="75">
        <f>SUM(SON_Quarterly!Q245:T245)</f>
        <v>103</v>
      </c>
      <c r="H245" s="110">
        <f>SUM(SON_Quarterly!U245:X245)</f>
        <v>16</v>
      </c>
      <c r="I245" s="81">
        <f>SUM(SON_Quarterly!Y245:AB245)</f>
        <v>0</v>
      </c>
      <c r="J245" s="81">
        <f>SUM(SON_Quarterly!AC245:AF245)</f>
        <v>0</v>
      </c>
      <c r="K245" s="81">
        <f>SUM(SON_Quarterly!AG245:AJ245)</f>
        <v>0</v>
      </c>
      <c r="L245" s="81">
        <f>SUM(SON_Quarterly!AK245:AN245)</f>
        <v>0</v>
      </c>
      <c r="M245" s="81">
        <f>SUM(SON_Quarterly!AO245:AR245)</f>
        <v>0</v>
      </c>
      <c r="N245" s="81">
        <f>SUM(SON_Quarterly!AS245:AV245)</f>
        <v>0</v>
      </c>
      <c r="O245" s="81">
        <f>SUM(SON_Quarterly!AW245:AZ245)</f>
        <v>0</v>
      </c>
      <c r="P245" s="81">
        <f>SUM(SON_Quarterly!BA245:BD245)</f>
        <v>0</v>
      </c>
      <c r="Q245" s="81">
        <f>SUM(SON_Quarterly!BE245:BH245)</f>
        <v>0</v>
      </c>
    </row>
    <row r="246" spans="2:17" x14ac:dyDescent="0.45">
      <c r="B246" s="31" t="s">
        <v>238</v>
      </c>
      <c r="C246"/>
      <c r="D246" s="83"/>
      <c r="E246" s="83"/>
      <c r="F246" s="81">
        <f>SUM(SON_Quarterly!M246:P246)</f>
        <v>0</v>
      </c>
      <c r="G246" s="75">
        <f>SUM(SON_Quarterly!Q246:T246)</f>
        <v>1</v>
      </c>
      <c r="H246" s="110">
        <f>SUM(SON_Quarterly!U246:X246)</f>
        <v>0</v>
      </c>
      <c r="I246" s="81">
        <f>SUM(SON_Quarterly!Y246:AB246)</f>
        <v>0</v>
      </c>
      <c r="J246" s="81">
        <f>SUM(SON_Quarterly!AC246:AF246)</f>
        <v>0</v>
      </c>
      <c r="K246" s="81">
        <f>SUM(SON_Quarterly!AG246:AJ246)</f>
        <v>0</v>
      </c>
      <c r="L246" s="81">
        <f>SUM(SON_Quarterly!AK246:AN246)</f>
        <v>0</v>
      </c>
      <c r="M246" s="81">
        <f>SUM(SON_Quarterly!AO246:AR246)</f>
        <v>0</v>
      </c>
      <c r="N246" s="81">
        <f>SUM(SON_Quarterly!AS246:AV246)</f>
        <v>0</v>
      </c>
      <c r="O246" s="81">
        <f>SUM(SON_Quarterly!AW246:AZ246)</f>
        <v>0</v>
      </c>
      <c r="P246" s="81">
        <f>SUM(SON_Quarterly!BA246:BD246)</f>
        <v>0</v>
      </c>
      <c r="Q246" s="81">
        <f>SUM(SON_Quarterly!BE246:BH246)</f>
        <v>0</v>
      </c>
    </row>
    <row r="247" spans="2:17" x14ac:dyDescent="0.45">
      <c r="B247" s="31"/>
      <c r="C247"/>
      <c r="D247" s="83"/>
      <c r="E247" s="83"/>
      <c r="F247" s="83"/>
      <c r="G247" s="83"/>
      <c r="H247" s="108"/>
      <c r="I247" s="75"/>
      <c r="J247" s="75"/>
      <c r="K247" s="75"/>
      <c r="L247" s="75"/>
      <c r="M247" s="75"/>
      <c r="N247" s="75"/>
      <c r="O247" s="75"/>
      <c r="P247" s="75"/>
      <c r="Q247" s="75"/>
    </row>
    <row r="248" spans="2:17" s="7" customFormat="1" x14ac:dyDescent="0.45">
      <c r="B248" s="72" t="s">
        <v>166</v>
      </c>
      <c r="C248" s="70"/>
      <c r="D248" s="82">
        <f>SUM(D249:D255)</f>
        <v>0</v>
      </c>
      <c r="E248" s="82">
        <f t="shared" ref="E248:H248" si="90">SUM(E249:E255)</f>
        <v>0</v>
      </c>
      <c r="F248" s="82">
        <f>SUM(F249:F255)</f>
        <v>2152</v>
      </c>
      <c r="G248" s="82">
        <f>SUM(G249:G255)</f>
        <v>1364</v>
      </c>
      <c r="H248" s="112">
        <f t="shared" si="90"/>
        <v>118</v>
      </c>
      <c r="I248" s="137">
        <f t="shared" ref="I248:J248" si="91">SUM(I249:I255)</f>
        <v>0</v>
      </c>
      <c r="J248" s="137">
        <f t="shared" si="91"/>
        <v>0</v>
      </c>
      <c r="K248" s="137">
        <f t="shared" ref="K248:Q248" si="92">SUM(K249:K255)</f>
        <v>0</v>
      </c>
      <c r="L248" s="137">
        <f t="shared" si="92"/>
        <v>0</v>
      </c>
      <c r="M248" s="137">
        <f t="shared" si="92"/>
        <v>0</v>
      </c>
      <c r="N248" s="137">
        <f t="shared" si="92"/>
        <v>0</v>
      </c>
      <c r="O248" s="137">
        <f t="shared" si="92"/>
        <v>0</v>
      </c>
      <c r="P248" s="137">
        <f t="shared" si="92"/>
        <v>0</v>
      </c>
      <c r="Q248" s="137">
        <f t="shared" si="92"/>
        <v>0</v>
      </c>
    </row>
    <row r="249" spans="2:17" x14ac:dyDescent="0.45">
      <c r="B249" s="31" t="s">
        <v>239</v>
      </c>
      <c r="C249"/>
      <c r="D249" s="83"/>
      <c r="E249" s="83"/>
      <c r="F249" s="81">
        <f>SUM(SON_Quarterly!M249:P249)</f>
        <v>178</v>
      </c>
      <c r="G249" s="75">
        <f>SUM(SON_Quarterly!Q249:T249)</f>
        <v>68</v>
      </c>
      <c r="H249" s="110">
        <f>SUM(SON_Quarterly!U249:X249)</f>
        <v>8</v>
      </c>
      <c r="I249" s="81">
        <f>SUM(SON_Quarterly!Y249:AB249)</f>
        <v>0</v>
      </c>
      <c r="J249" s="81">
        <f>SUM(SON_Quarterly!AC249:AF249)</f>
        <v>0</v>
      </c>
      <c r="K249" s="81">
        <f>SUM(SON_Quarterly!AG249:AJ249)</f>
        <v>0</v>
      </c>
      <c r="L249" s="81">
        <f>SUM(SON_Quarterly!AK249:AN249)</f>
        <v>0</v>
      </c>
      <c r="M249" s="81">
        <f>SUM(SON_Quarterly!AO249:AR249)</f>
        <v>0</v>
      </c>
      <c r="N249" s="81">
        <f>SUM(SON_Quarterly!AS249:AV249)</f>
        <v>0</v>
      </c>
      <c r="O249" s="81">
        <f>SUM(SON_Quarterly!AW249:AZ249)</f>
        <v>0</v>
      </c>
      <c r="P249" s="81">
        <f>SUM(SON_Quarterly!BA249:BD249)</f>
        <v>0</v>
      </c>
      <c r="Q249" s="81">
        <f>SUM(SON_Quarterly!BE249:BH249)</f>
        <v>0</v>
      </c>
    </row>
    <row r="250" spans="2:17" x14ac:dyDescent="0.45">
      <c r="B250" s="31" t="s">
        <v>240</v>
      </c>
      <c r="C250"/>
      <c r="D250" s="83"/>
      <c r="E250" s="83"/>
      <c r="F250" s="81">
        <f>SUM(SON_Quarterly!M250:P250)</f>
        <v>130</v>
      </c>
      <c r="G250" s="75">
        <f>SUM(SON_Quarterly!Q250:T250)</f>
        <v>165</v>
      </c>
      <c r="H250" s="110">
        <f>SUM(SON_Quarterly!U250:X250)</f>
        <v>8</v>
      </c>
      <c r="I250" s="81">
        <f>SUM(SON_Quarterly!Y250:AB250)</f>
        <v>0</v>
      </c>
      <c r="J250" s="81">
        <f>SUM(SON_Quarterly!AC250:AF250)</f>
        <v>0</v>
      </c>
      <c r="K250" s="81">
        <f>SUM(SON_Quarterly!AG250:AJ250)</f>
        <v>0</v>
      </c>
      <c r="L250" s="81">
        <f>SUM(SON_Quarterly!AK250:AN250)</f>
        <v>0</v>
      </c>
      <c r="M250" s="81">
        <f>SUM(SON_Quarterly!AO250:AR250)</f>
        <v>0</v>
      </c>
      <c r="N250" s="81">
        <f>SUM(SON_Quarterly!AS250:AV250)</f>
        <v>0</v>
      </c>
      <c r="O250" s="81">
        <f>SUM(SON_Quarterly!AW250:AZ250)</f>
        <v>0</v>
      </c>
      <c r="P250" s="81">
        <f>SUM(SON_Quarterly!BA250:BD250)</f>
        <v>0</v>
      </c>
      <c r="Q250" s="81">
        <f>SUM(SON_Quarterly!BE250:BH250)</f>
        <v>0</v>
      </c>
    </row>
    <row r="251" spans="2:17" x14ac:dyDescent="0.45">
      <c r="B251" s="31" t="s">
        <v>241</v>
      </c>
      <c r="C251"/>
      <c r="D251" s="83"/>
      <c r="E251" s="83"/>
      <c r="F251" s="81">
        <f>SUM(SON_Quarterly!M251:P251)</f>
        <v>181</v>
      </c>
      <c r="G251" s="75">
        <f>SUM(SON_Quarterly!Q251:T251)</f>
        <v>115</v>
      </c>
      <c r="H251" s="110">
        <f>SUM(SON_Quarterly!U251:X251)</f>
        <v>19</v>
      </c>
      <c r="I251" s="81">
        <f>SUM(SON_Quarterly!Y251:AB251)</f>
        <v>0</v>
      </c>
      <c r="J251" s="81">
        <f>SUM(SON_Quarterly!AC251:AF251)</f>
        <v>0</v>
      </c>
      <c r="K251" s="81">
        <f>SUM(SON_Quarterly!AG251:AJ251)</f>
        <v>0</v>
      </c>
      <c r="L251" s="81">
        <f>SUM(SON_Quarterly!AK251:AN251)</f>
        <v>0</v>
      </c>
      <c r="M251" s="81">
        <f>SUM(SON_Quarterly!AO251:AR251)</f>
        <v>0</v>
      </c>
      <c r="N251" s="81">
        <f>SUM(SON_Quarterly!AS251:AV251)</f>
        <v>0</v>
      </c>
      <c r="O251" s="81">
        <f>SUM(SON_Quarterly!AW251:AZ251)</f>
        <v>0</v>
      </c>
      <c r="P251" s="81">
        <f>SUM(SON_Quarterly!BA251:BD251)</f>
        <v>0</v>
      </c>
      <c r="Q251" s="81">
        <f>SUM(SON_Quarterly!BE251:BH251)</f>
        <v>0</v>
      </c>
    </row>
    <row r="252" spans="2:17" x14ac:dyDescent="0.45">
      <c r="B252" s="31" t="s">
        <v>242</v>
      </c>
      <c r="C252"/>
      <c r="D252" s="83"/>
      <c r="E252" s="83"/>
      <c r="F252" s="81">
        <f>SUM(SON_Quarterly!M252:P252)</f>
        <v>1127</v>
      </c>
      <c r="G252" s="75">
        <f>SUM(SON_Quarterly!Q252:T252)</f>
        <v>662</v>
      </c>
      <c r="H252" s="110">
        <f>SUM(SON_Quarterly!U252:X252)</f>
        <v>50</v>
      </c>
      <c r="I252" s="81">
        <f>SUM(SON_Quarterly!Y252:AB252)</f>
        <v>0</v>
      </c>
      <c r="J252" s="81">
        <f>SUM(SON_Quarterly!AC252:AF252)</f>
        <v>0</v>
      </c>
      <c r="K252" s="81">
        <f>SUM(SON_Quarterly!AG252:AJ252)</f>
        <v>0</v>
      </c>
      <c r="L252" s="81">
        <f>SUM(SON_Quarterly!AK252:AN252)</f>
        <v>0</v>
      </c>
      <c r="M252" s="81">
        <f>SUM(SON_Quarterly!AO252:AR252)</f>
        <v>0</v>
      </c>
      <c r="N252" s="81">
        <f>SUM(SON_Quarterly!AS252:AV252)</f>
        <v>0</v>
      </c>
      <c r="O252" s="81">
        <f>SUM(SON_Quarterly!AW252:AZ252)</f>
        <v>0</v>
      </c>
      <c r="P252" s="81">
        <f>SUM(SON_Quarterly!BA252:BD252)</f>
        <v>0</v>
      </c>
      <c r="Q252" s="81">
        <f>SUM(SON_Quarterly!BE252:BH252)</f>
        <v>0</v>
      </c>
    </row>
    <row r="253" spans="2:17" x14ac:dyDescent="0.45">
      <c r="B253" s="31" t="s">
        <v>243</v>
      </c>
      <c r="C253"/>
      <c r="D253" s="83"/>
      <c r="E253" s="83"/>
      <c r="F253" s="81">
        <f>SUM(SON_Quarterly!M253:P253)</f>
        <v>0</v>
      </c>
      <c r="G253" s="75">
        <f>SUM(SON_Quarterly!Q253:T253)</f>
        <v>2</v>
      </c>
      <c r="H253" s="110">
        <f>SUM(SON_Quarterly!U253:X253)</f>
        <v>0</v>
      </c>
      <c r="I253" s="81">
        <f>SUM(SON_Quarterly!Y253:AB253)</f>
        <v>0</v>
      </c>
      <c r="J253" s="81">
        <f>SUM(SON_Quarterly!AC253:AF253)</f>
        <v>0</v>
      </c>
      <c r="K253" s="81">
        <f>SUM(SON_Quarterly!AG253:AJ253)</f>
        <v>0</v>
      </c>
      <c r="L253" s="81">
        <f>SUM(SON_Quarterly!AK253:AN253)</f>
        <v>0</v>
      </c>
      <c r="M253" s="81">
        <f>SUM(SON_Quarterly!AO253:AR253)</f>
        <v>0</v>
      </c>
      <c r="N253" s="81">
        <f>SUM(SON_Quarterly!AS253:AV253)</f>
        <v>0</v>
      </c>
      <c r="O253" s="81">
        <f>SUM(SON_Quarterly!AW253:AZ253)</f>
        <v>0</v>
      </c>
      <c r="P253" s="81">
        <f>SUM(SON_Quarterly!BA253:BD253)</f>
        <v>0</v>
      </c>
      <c r="Q253" s="81">
        <f>SUM(SON_Quarterly!BE253:BH253)</f>
        <v>0</v>
      </c>
    </row>
    <row r="254" spans="2:17" x14ac:dyDescent="0.45">
      <c r="B254" s="31" t="s">
        <v>244</v>
      </c>
      <c r="C254"/>
      <c r="D254" s="83"/>
      <c r="E254" s="83"/>
      <c r="F254" s="81">
        <f>SUM(SON_Quarterly!M254:P254)</f>
        <v>436</v>
      </c>
      <c r="G254" s="75">
        <f>SUM(SON_Quarterly!Q254:T254)</f>
        <v>306</v>
      </c>
      <c r="H254" s="110">
        <f>SUM(SON_Quarterly!U254:X254)</f>
        <v>22</v>
      </c>
      <c r="I254" s="81">
        <f>SUM(SON_Quarterly!Y254:AB254)</f>
        <v>0</v>
      </c>
      <c r="J254" s="81">
        <f>SUM(SON_Quarterly!AC254:AF254)</f>
        <v>0</v>
      </c>
      <c r="K254" s="81">
        <f>SUM(SON_Quarterly!AG254:AJ254)</f>
        <v>0</v>
      </c>
      <c r="L254" s="81">
        <f>SUM(SON_Quarterly!AK254:AN254)</f>
        <v>0</v>
      </c>
      <c r="M254" s="81">
        <f>SUM(SON_Quarterly!AO254:AR254)</f>
        <v>0</v>
      </c>
      <c r="N254" s="81">
        <f>SUM(SON_Quarterly!AS254:AV254)</f>
        <v>0</v>
      </c>
      <c r="O254" s="81">
        <f>SUM(SON_Quarterly!AW254:AZ254)</f>
        <v>0</v>
      </c>
      <c r="P254" s="81">
        <f>SUM(SON_Quarterly!BA254:BD254)</f>
        <v>0</v>
      </c>
      <c r="Q254" s="81">
        <f>SUM(SON_Quarterly!BE254:BH254)</f>
        <v>0</v>
      </c>
    </row>
    <row r="255" spans="2:17" x14ac:dyDescent="0.45">
      <c r="B255" s="31" t="s">
        <v>245</v>
      </c>
      <c r="C255"/>
      <c r="D255" s="83"/>
      <c r="E255" s="83"/>
      <c r="F255" s="81">
        <f>SUM(SON_Quarterly!M255:P255)</f>
        <v>100</v>
      </c>
      <c r="G255" s="75">
        <f>SUM(SON_Quarterly!Q255:T255)</f>
        <v>46</v>
      </c>
      <c r="H255" s="110">
        <f>SUM(SON_Quarterly!U255:X255)</f>
        <v>11</v>
      </c>
      <c r="I255" s="81">
        <f>SUM(SON_Quarterly!Y255:AB255)</f>
        <v>0</v>
      </c>
      <c r="J255" s="81">
        <f>SUM(SON_Quarterly!AC255:AF255)</f>
        <v>0</v>
      </c>
      <c r="K255" s="81">
        <f>SUM(SON_Quarterly!AG255:AJ255)</f>
        <v>0</v>
      </c>
      <c r="L255" s="81">
        <f>SUM(SON_Quarterly!AK255:AN255)</f>
        <v>0</v>
      </c>
      <c r="M255" s="81">
        <f>SUM(SON_Quarterly!AO255:AR255)</f>
        <v>0</v>
      </c>
      <c r="N255" s="81">
        <f>SUM(SON_Quarterly!AS255:AV255)</f>
        <v>0</v>
      </c>
      <c r="O255" s="81">
        <f>SUM(SON_Quarterly!AW255:AZ255)</f>
        <v>0</v>
      </c>
      <c r="P255" s="81">
        <f>SUM(SON_Quarterly!BA255:BD255)</f>
        <v>0</v>
      </c>
      <c r="Q255" s="81">
        <f>SUM(SON_Quarterly!BE255:BH255)</f>
        <v>0</v>
      </c>
    </row>
    <row r="256" spans="2:17" x14ac:dyDescent="0.45">
      <c r="B256" s="31"/>
      <c r="C256"/>
      <c r="D256" s="83"/>
      <c r="E256" s="83"/>
      <c r="F256" s="83"/>
      <c r="G256" s="83"/>
      <c r="H256" s="108"/>
      <c r="I256" s="75"/>
      <c r="J256" s="75"/>
      <c r="K256" s="75"/>
      <c r="L256" s="75"/>
      <c r="M256" s="75"/>
      <c r="N256" s="75"/>
      <c r="O256" s="75"/>
      <c r="P256" s="75"/>
      <c r="Q256" s="75"/>
    </row>
    <row r="257" spans="2:17" s="7" customFormat="1" x14ac:dyDescent="0.45">
      <c r="B257" s="26" t="s">
        <v>89</v>
      </c>
      <c r="C257" s="70"/>
      <c r="D257" s="82">
        <f t="shared" ref="D257:Q257" si="93">SUM(D258:D272)</f>
        <v>0</v>
      </c>
      <c r="E257" s="82">
        <f t="shared" si="93"/>
        <v>0</v>
      </c>
      <c r="F257" s="82">
        <f t="shared" si="93"/>
        <v>419</v>
      </c>
      <c r="G257" s="82">
        <f t="shared" si="93"/>
        <v>527</v>
      </c>
      <c r="H257" s="112">
        <f t="shared" si="93"/>
        <v>99</v>
      </c>
      <c r="I257" s="137">
        <f t="shared" si="93"/>
        <v>0</v>
      </c>
      <c r="J257" s="137">
        <f t="shared" si="93"/>
        <v>0</v>
      </c>
      <c r="K257" s="137">
        <f t="shared" si="93"/>
        <v>0</v>
      </c>
      <c r="L257" s="137">
        <f t="shared" si="93"/>
        <v>0</v>
      </c>
      <c r="M257" s="137">
        <f t="shared" si="93"/>
        <v>0</v>
      </c>
      <c r="N257" s="137">
        <f t="shared" si="93"/>
        <v>0</v>
      </c>
      <c r="O257" s="137">
        <f t="shared" si="93"/>
        <v>0</v>
      </c>
      <c r="P257" s="137">
        <f t="shared" si="93"/>
        <v>0</v>
      </c>
      <c r="Q257" s="137">
        <f t="shared" si="93"/>
        <v>0</v>
      </c>
    </row>
    <row r="258" spans="2:17" x14ac:dyDescent="0.45">
      <c r="B258" s="31" t="s">
        <v>246</v>
      </c>
      <c r="C258"/>
      <c r="D258" s="83"/>
      <c r="E258" s="83"/>
      <c r="F258" s="81">
        <f>SUM(SON_Quarterly!M258:P258)</f>
        <v>17</v>
      </c>
      <c r="G258" s="75">
        <f>SUM(SON_Quarterly!Q258:T258)</f>
        <v>28</v>
      </c>
      <c r="H258" s="110">
        <f>SUM(SON_Quarterly!U258:X258)</f>
        <v>63</v>
      </c>
      <c r="I258" s="81">
        <f>SUM(SON_Quarterly!Y258:AB258)</f>
        <v>0</v>
      </c>
      <c r="J258" s="81">
        <f>SUM(SON_Quarterly!AC258:AF258)</f>
        <v>0</v>
      </c>
      <c r="K258" s="81">
        <f>SUM(SON_Quarterly!AG258:AJ258)</f>
        <v>0</v>
      </c>
      <c r="L258" s="81">
        <f>SUM(SON_Quarterly!AK258:AN258)</f>
        <v>0</v>
      </c>
      <c r="M258" s="81">
        <f>SUM(SON_Quarterly!AO258:AR258)</f>
        <v>0</v>
      </c>
      <c r="N258" s="81">
        <f>SUM(SON_Quarterly!AS258:AV258)</f>
        <v>0</v>
      </c>
      <c r="O258" s="81">
        <f>SUM(SON_Quarterly!AW258:AZ258)</f>
        <v>0</v>
      </c>
      <c r="P258" s="81">
        <f>SUM(SON_Quarterly!BA258:BD258)</f>
        <v>0</v>
      </c>
      <c r="Q258" s="81">
        <f>SUM(SON_Quarterly!BE258:BH258)</f>
        <v>0</v>
      </c>
    </row>
    <row r="259" spans="2:17" x14ac:dyDescent="0.45">
      <c r="B259" s="31" t="s">
        <v>247</v>
      </c>
      <c r="C259"/>
      <c r="D259" s="83"/>
      <c r="E259" s="83"/>
      <c r="F259" s="81">
        <f>SUM(SON_Quarterly!M259:P259)</f>
        <v>1</v>
      </c>
      <c r="G259" s="75">
        <f>SUM(SON_Quarterly!Q259:T259)</f>
        <v>14</v>
      </c>
      <c r="H259" s="110">
        <f>SUM(SON_Quarterly!U259:X259)</f>
        <v>0</v>
      </c>
      <c r="I259" s="81">
        <f>SUM(SON_Quarterly!Y259:AB259)</f>
        <v>0</v>
      </c>
      <c r="J259" s="81">
        <f>SUM(SON_Quarterly!AC259:AF259)</f>
        <v>0</v>
      </c>
      <c r="K259" s="81">
        <f>SUM(SON_Quarterly!AG259:AJ259)</f>
        <v>0</v>
      </c>
      <c r="L259" s="81">
        <f>SUM(SON_Quarterly!AK259:AN259)</f>
        <v>0</v>
      </c>
      <c r="M259" s="81">
        <f>SUM(SON_Quarterly!AO259:AR259)</f>
        <v>0</v>
      </c>
      <c r="N259" s="81">
        <f>SUM(SON_Quarterly!AS259:AV259)</f>
        <v>0</v>
      </c>
      <c r="O259" s="81">
        <f>SUM(SON_Quarterly!AW259:AZ259)</f>
        <v>0</v>
      </c>
      <c r="P259" s="81">
        <f>SUM(SON_Quarterly!BA259:BD259)</f>
        <v>0</v>
      </c>
      <c r="Q259" s="81">
        <f>SUM(SON_Quarterly!BE259:BH259)</f>
        <v>0</v>
      </c>
    </row>
    <row r="260" spans="2:17" x14ac:dyDescent="0.45">
      <c r="B260" s="31" t="s">
        <v>248</v>
      </c>
      <c r="C260"/>
      <c r="D260" s="83"/>
      <c r="E260" s="83"/>
      <c r="F260" s="81">
        <f>SUM(SON_Quarterly!M260:P260)</f>
        <v>67</v>
      </c>
      <c r="G260" s="75">
        <f>SUM(SON_Quarterly!Q260:T260)</f>
        <v>123</v>
      </c>
      <c r="H260" s="110">
        <f>SUM(SON_Quarterly!U260:X260)</f>
        <v>8</v>
      </c>
      <c r="I260" s="81">
        <f>SUM(SON_Quarterly!Y260:AB260)</f>
        <v>0</v>
      </c>
      <c r="J260" s="81">
        <f>SUM(SON_Quarterly!AC260:AF260)</f>
        <v>0</v>
      </c>
      <c r="K260" s="81">
        <f>SUM(SON_Quarterly!AG260:AJ260)</f>
        <v>0</v>
      </c>
      <c r="L260" s="81">
        <f>SUM(SON_Quarterly!AK260:AN260)</f>
        <v>0</v>
      </c>
      <c r="M260" s="81">
        <f>SUM(SON_Quarterly!AO260:AR260)</f>
        <v>0</v>
      </c>
      <c r="N260" s="81">
        <f>SUM(SON_Quarterly!AS260:AV260)</f>
        <v>0</v>
      </c>
      <c r="O260" s="81">
        <f>SUM(SON_Quarterly!AW260:AZ260)</f>
        <v>0</v>
      </c>
      <c r="P260" s="81">
        <f>SUM(SON_Quarterly!BA260:BD260)</f>
        <v>0</v>
      </c>
      <c r="Q260" s="81">
        <f>SUM(SON_Quarterly!BE260:BH260)</f>
        <v>0</v>
      </c>
    </row>
    <row r="261" spans="2:17" x14ac:dyDescent="0.45">
      <c r="B261" s="31" t="s">
        <v>249</v>
      </c>
      <c r="C261"/>
      <c r="D261" s="83"/>
      <c r="E261" s="83"/>
      <c r="F261" s="81">
        <f>SUM(SON_Quarterly!M261:P261)</f>
        <v>9</v>
      </c>
      <c r="G261" s="75">
        <f>SUM(SON_Quarterly!Q261:T261)</f>
        <v>8</v>
      </c>
      <c r="H261" s="110">
        <f>SUM(SON_Quarterly!U261:X261)</f>
        <v>0</v>
      </c>
      <c r="I261" s="81">
        <f>SUM(SON_Quarterly!Y261:AB261)</f>
        <v>0</v>
      </c>
      <c r="J261" s="81">
        <f>SUM(SON_Quarterly!AC261:AF261)</f>
        <v>0</v>
      </c>
      <c r="K261" s="81">
        <f>SUM(SON_Quarterly!AG261:AJ261)</f>
        <v>0</v>
      </c>
      <c r="L261" s="81">
        <f>SUM(SON_Quarterly!AK261:AN261)</f>
        <v>0</v>
      </c>
      <c r="M261" s="81">
        <f>SUM(SON_Quarterly!AO261:AR261)</f>
        <v>0</v>
      </c>
      <c r="N261" s="81">
        <f>SUM(SON_Quarterly!AS261:AV261)</f>
        <v>0</v>
      </c>
      <c r="O261" s="81">
        <f>SUM(SON_Quarterly!AW261:AZ261)</f>
        <v>0</v>
      </c>
      <c r="P261" s="81">
        <f>SUM(SON_Quarterly!BA261:BD261)</f>
        <v>0</v>
      </c>
      <c r="Q261" s="81">
        <f>SUM(SON_Quarterly!BE261:BH261)</f>
        <v>0</v>
      </c>
    </row>
    <row r="262" spans="2:17" x14ac:dyDescent="0.45">
      <c r="B262" s="31" t="s">
        <v>250</v>
      </c>
      <c r="C262"/>
      <c r="D262" s="83"/>
      <c r="E262" s="83"/>
      <c r="F262" s="81">
        <f>SUM(SON_Quarterly!M262:P262)</f>
        <v>4</v>
      </c>
      <c r="G262" s="75">
        <f>SUM(SON_Quarterly!Q262:T262)</f>
        <v>5</v>
      </c>
      <c r="H262" s="110">
        <f>SUM(SON_Quarterly!U262:X262)</f>
        <v>4</v>
      </c>
      <c r="I262" s="81">
        <f>SUM(SON_Quarterly!Y262:AB262)</f>
        <v>0</v>
      </c>
      <c r="J262" s="81">
        <f>SUM(SON_Quarterly!AC262:AF262)</f>
        <v>0</v>
      </c>
      <c r="K262" s="81">
        <f>SUM(SON_Quarterly!AG262:AJ262)</f>
        <v>0</v>
      </c>
      <c r="L262" s="81">
        <f>SUM(SON_Quarterly!AK262:AN262)</f>
        <v>0</v>
      </c>
      <c r="M262" s="81">
        <f>SUM(SON_Quarterly!AO262:AR262)</f>
        <v>0</v>
      </c>
      <c r="N262" s="81">
        <f>SUM(SON_Quarterly!AS262:AV262)</f>
        <v>0</v>
      </c>
      <c r="O262" s="81">
        <f>SUM(SON_Quarterly!AW262:AZ262)</f>
        <v>0</v>
      </c>
      <c r="P262" s="81">
        <f>SUM(SON_Quarterly!BA262:BD262)</f>
        <v>0</v>
      </c>
      <c r="Q262" s="81">
        <f>SUM(SON_Quarterly!BE262:BH262)</f>
        <v>0</v>
      </c>
    </row>
    <row r="263" spans="2:17" x14ac:dyDescent="0.45">
      <c r="B263" s="31" t="s">
        <v>251</v>
      </c>
      <c r="C263"/>
      <c r="D263" s="83"/>
      <c r="E263" s="83"/>
      <c r="F263" s="81">
        <f>SUM(SON_Quarterly!M263:P263)</f>
        <v>28</v>
      </c>
      <c r="G263" s="75">
        <f>SUM(SON_Quarterly!Q263:T263)</f>
        <v>7</v>
      </c>
      <c r="H263" s="110">
        <f>SUM(SON_Quarterly!U263:X263)</f>
        <v>2</v>
      </c>
      <c r="I263" s="81">
        <f>SUM(SON_Quarterly!Y263:AB263)</f>
        <v>0</v>
      </c>
      <c r="J263" s="81">
        <f>SUM(SON_Quarterly!AC263:AF263)</f>
        <v>0</v>
      </c>
      <c r="K263" s="81">
        <f>SUM(SON_Quarterly!AG263:AJ263)</f>
        <v>0</v>
      </c>
      <c r="L263" s="81">
        <f>SUM(SON_Quarterly!AK263:AN263)</f>
        <v>0</v>
      </c>
      <c r="M263" s="81">
        <f>SUM(SON_Quarterly!AO263:AR263)</f>
        <v>0</v>
      </c>
      <c r="N263" s="81">
        <f>SUM(SON_Quarterly!AS263:AV263)</f>
        <v>0</v>
      </c>
      <c r="O263" s="81">
        <f>SUM(SON_Quarterly!AW263:AZ263)</f>
        <v>0</v>
      </c>
      <c r="P263" s="81">
        <f>SUM(SON_Quarterly!BA263:BD263)</f>
        <v>0</v>
      </c>
      <c r="Q263" s="81">
        <f>SUM(SON_Quarterly!BE263:BH263)</f>
        <v>0</v>
      </c>
    </row>
    <row r="264" spans="2:17" x14ac:dyDescent="0.45">
      <c r="B264" s="31" t="s">
        <v>252</v>
      </c>
      <c r="C264"/>
      <c r="D264" s="83"/>
      <c r="E264" s="83"/>
      <c r="F264" s="81">
        <f>SUM(SON_Quarterly!M264:P264)</f>
        <v>13</v>
      </c>
      <c r="G264" s="75">
        <f>SUM(SON_Quarterly!Q264:T264)</f>
        <v>10</v>
      </c>
      <c r="H264" s="110">
        <f>SUM(SON_Quarterly!U264:X264)</f>
        <v>0</v>
      </c>
      <c r="I264" s="81">
        <f>SUM(SON_Quarterly!Y264:AB264)</f>
        <v>0</v>
      </c>
      <c r="J264" s="81">
        <f>SUM(SON_Quarterly!AC264:AF264)</f>
        <v>0</v>
      </c>
      <c r="K264" s="81">
        <f>SUM(SON_Quarterly!AG264:AJ264)</f>
        <v>0</v>
      </c>
      <c r="L264" s="81">
        <f>SUM(SON_Quarterly!AK264:AN264)</f>
        <v>0</v>
      </c>
      <c r="M264" s="81">
        <f>SUM(SON_Quarterly!AO264:AR264)</f>
        <v>0</v>
      </c>
      <c r="N264" s="81">
        <f>SUM(SON_Quarterly!AS264:AV264)</f>
        <v>0</v>
      </c>
      <c r="O264" s="81">
        <f>SUM(SON_Quarterly!AW264:AZ264)</f>
        <v>0</v>
      </c>
      <c r="P264" s="81">
        <f>SUM(SON_Quarterly!BA264:BD264)</f>
        <v>0</v>
      </c>
      <c r="Q264" s="81">
        <f>SUM(SON_Quarterly!BE264:BH264)</f>
        <v>0</v>
      </c>
    </row>
    <row r="265" spans="2:17" x14ac:dyDescent="0.45">
      <c r="B265" s="31" t="s">
        <v>12</v>
      </c>
      <c r="C265"/>
      <c r="D265" s="83"/>
      <c r="E265" s="83"/>
      <c r="F265" s="81">
        <f>SUM(SON_Quarterly!M265:P265)</f>
        <v>0</v>
      </c>
      <c r="G265" s="75">
        <f>SUM(SON_Quarterly!Q265:T265)</f>
        <v>0</v>
      </c>
      <c r="H265" s="110">
        <f>SUM(SON_Quarterly!U265:X265)</f>
        <v>0</v>
      </c>
      <c r="I265" s="81">
        <f>SUM(SON_Quarterly!Y265:AB265)</f>
        <v>0</v>
      </c>
      <c r="J265" s="81">
        <f>SUM(SON_Quarterly!AC265:AF265)</f>
        <v>0</v>
      </c>
      <c r="K265" s="81">
        <f>SUM(SON_Quarterly!AG265:AJ265)</f>
        <v>0</v>
      </c>
      <c r="L265" s="81">
        <f>SUM(SON_Quarterly!AK265:AN265)</f>
        <v>0</v>
      </c>
      <c r="M265" s="81">
        <f>SUM(SON_Quarterly!AO265:AR265)</f>
        <v>0</v>
      </c>
      <c r="N265" s="81">
        <f>SUM(SON_Quarterly!AS265:AV265)</f>
        <v>0</v>
      </c>
      <c r="O265" s="81">
        <f>SUM(SON_Quarterly!AW265:AZ265)</f>
        <v>0</v>
      </c>
      <c r="P265" s="81">
        <f>SUM(SON_Quarterly!BA265:BD265)</f>
        <v>0</v>
      </c>
      <c r="Q265" s="81">
        <f>SUM(SON_Quarterly!BE265:BH265)</f>
        <v>0</v>
      </c>
    </row>
    <row r="266" spans="2:17" x14ac:dyDescent="0.45">
      <c r="B266" s="31" t="s">
        <v>253</v>
      </c>
      <c r="C266"/>
      <c r="D266" s="83"/>
      <c r="E266" s="83"/>
      <c r="F266" s="81">
        <f>SUM(SON_Quarterly!M266:P266)</f>
        <v>6</v>
      </c>
      <c r="G266" s="75">
        <f>SUM(SON_Quarterly!Q266:T266)</f>
        <v>3</v>
      </c>
      <c r="H266" s="110">
        <f>SUM(SON_Quarterly!U266:X266)</f>
        <v>0</v>
      </c>
      <c r="I266" s="81">
        <f>SUM(SON_Quarterly!Y266:AB266)</f>
        <v>0</v>
      </c>
      <c r="J266" s="81">
        <f>SUM(SON_Quarterly!AC266:AF266)</f>
        <v>0</v>
      </c>
      <c r="K266" s="81">
        <f>SUM(SON_Quarterly!AG266:AJ266)</f>
        <v>0</v>
      </c>
      <c r="L266" s="81">
        <f>SUM(SON_Quarterly!AK266:AN266)</f>
        <v>0</v>
      </c>
      <c r="M266" s="81">
        <f>SUM(SON_Quarterly!AO266:AR266)</f>
        <v>0</v>
      </c>
      <c r="N266" s="81">
        <f>SUM(SON_Quarterly!AS266:AV266)</f>
        <v>0</v>
      </c>
      <c r="O266" s="81">
        <f>SUM(SON_Quarterly!AW266:AZ266)</f>
        <v>0</v>
      </c>
      <c r="P266" s="81">
        <f>SUM(SON_Quarterly!BA266:BD266)</f>
        <v>0</v>
      </c>
      <c r="Q266" s="81">
        <f>SUM(SON_Quarterly!BE266:BH266)</f>
        <v>0</v>
      </c>
    </row>
    <row r="267" spans="2:17" x14ac:dyDescent="0.45">
      <c r="B267" s="31" t="s">
        <v>282</v>
      </c>
      <c r="C267"/>
      <c r="D267" s="83"/>
      <c r="E267" s="83"/>
      <c r="F267" s="81">
        <f>SUM(SON_Quarterly!M267:P267)</f>
        <v>2</v>
      </c>
      <c r="G267" s="75">
        <f>SUM(SON_Quarterly!Q267:T267)</f>
        <v>2</v>
      </c>
      <c r="H267" s="110">
        <f>SUM(SON_Quarterly!U267:X267)</f>
        <v>0</v>
      </c>
      <c r="I267" s="81">
        <f>SUM(SON_Quarterly!Y267:AB267)</f>
        <v>0</v>
      </c>
      <c r="J267" s="81">
        <f>SUM(SON_Quarterly!AC267:AF267)</f>
        <v>0</v>
      </c>
      <c r="K267" s="81">
        <f>SUM(SON_Quarterly!AG267:AJ267)</f>
        <v>0</v>
      </c>
      <c r="L267" s="81">
        <f>SUM(SON_Quarterly!AK267:AN267)</f>
        <v>0</v>
      </c>
      <c r="M267" s="81">
        <f>SUM(SON_Quarterly!AO267:AR267)</f>
        <v>0</v>
      </c>
      <c r="N267" s="81">
        <f>SUM(SON_Quarterly!AS267:AV267)</f>
        <v>0</v>
      </c>
      <c r="O267" s="81">
        <f>SUM(SON_Quarterly!AW267:AZ267)</f>
        <v>0</v>
      </c>
      <c r="P267" s="81">
        <f>SUM(SON_Quarterly!BA267:BD267)</f>
        <v>0</v>
      </c>
      <c r="Q267" s="81">
        <f>SUM(SON_Quarterly!BE267:BH267)</f>
        <v>0</v>
      </c>
    </row>
    <row r="268" spans="2:17" x14ac:dyDescent="0.45">
      <c r="B268" s="31" t="s">
        <v>254</v>
      </c>
      <c r="C268"/>
      <c r="D268" s="83"/>
      <c r="E268" s="83"/>
      <c r="F268" s="81">
        <f>SUM(SON_Quarterly!M268:P268)</f>
        <v>63</v>
      </c>
      <c r="G268" s="75">
        <f>SUM(SON_Quarterly!Q268:T268)</f>
        <v>19</v>
      </c>
      <c r="H268" s="110">
        <f>SUM(SON_Quarterly!U268:X268)</f>
        <v>1</v>
      </c>
      <c r="I268" s="81">
        <f>SUM(SON_Quarterly!Y268:AB268)</f>
        <v>0</v>
      </c>
      <c r="J268" s="81">
        <f>SUM(SON_Quarterly!AC268:AF268)</f>
        <v>0</v>
      </c>
      <c r="K268" s="81">
        <f>SUM(SON_Quarterly!AG268:AJ268)</f>
        <v>0</v>
      </c>
      <c r="L268" s="81">
        <f>SUM(SON_Quarterly!AK268:AN268)</f>
        <v>0</v>
      </c>
      <c r="M268" s="81">
        <f>SUM(SON_Quarterly!AO268:AR268)</f>
        <v>0</v>
      </c>
      <c r="N268" s="81">
        <f>SUM(SON_Quarterly!AS268:AV268)</f>
        <v>0</v>
      </c>
      <c r="O268" s="81">
        <f>SUM(SON_Quarterly!AW268:AZ268)</f>
        <v>0</v>
      </c>
      <c r="P268" s="81">
        <f>SUM(SON_Quarterly!BA268:BD268)</f>
        <v>0</v>
      </c>
      <c r="Q268" s="81">
        <f>SUM(SON_Quarterly!BE268:BH268)</f>
        <v>0</v>
      </c>
    </row>
    <row r="269" spans="2:17" x14ac:dyDescent="0.45">
      <c r="B269" s="31" t="s">
        <v>255</v>
      </c>
      <c r="C269"/>
      <c r="D269" s="83"/>
      <c r="E269" s="83"/>
      <c r="F269" s="81">
        <f>SUM(SON_Quarterly!M269:P269)</f>
        <v>1</v>
      </c>
      <c r="G269" s="75">
        <f>SUM(SON_Quarterly!Q269:T269)</f>
        <v>3</v>
      </c>
      <c r="H269" s="110">
        <f>SUM(SON_Quarterly!U269:X269)</f>
        <v>0</v>
      </c>
      <c r="I269" s="81">
        <f>SUM(SON_Quarterly!Y269:AB269)</f>
        <v>0</v>
      </c>
      <c r="J269" s="81">
        <f>SUM(SON_Quarterly!AC269:AF269)</f>
        <v>0</v>
      </c>
      <c r="K269" s="81">
        <f>SUM(SON_Quarterly!AG269:AJ269)</f>
        <v>0</v>
      </c>
      <c r="L269" s="81">
        <f>SUM(SON_Quarterly!AK269:AN269)</f>
        <v>0</v>
      </c>
      <c r="M269" s="81">
        <f>SUM(SON_Quarterly!AO269:AR269)</f>
        <v>0</v>
      </c>
      <c r="N269" s="81">
        <f>SUM(SON_Quarterly!AS269:AV269)</f>
        <v>0</v>
      </c>
      <c r="O269" s="81">
        <f>SUM(SON_Quarterly!AW269:AZ269)</f>
        <v>0</v>
      </c>
      <c r="P269" s="81">
        <f>SUM(SON_Quarterly!BA269:BD269)</f>
        <v>0</v>
      </c>
      <c r="Q269" s="81">
        <f>SUM(SON_Quarterly!BE269:BH269)</f>
        <v>0</v>
      </c>
    </row>
    <row r="270" spans="2:17" x14ac:dyDescent="0.45">
      <c r="B270" s="31" t="s">
        <v>256</v>
      </c>
      <c r="C270"/>
      <c r="D270" s="83"/>
      <c r="E270" s="83"/>
      <c r="F270" s="81">
        <f>SUM(SON_Quarterly!M270:P270)</f>
        <v>170</v>
      </c>
      <c r="G270" s="75">
        <f>SUM(SON_Quarterly!Q270:T270)</f>
        <v>218</v>
      </c>
      <c r="H270" s="110">
        <f>SUM(SON_Quarterly!U270:X270)</f>
        <v>15</v>
      </c>
      <c r="I270" s="81">
        <f>SUM(SON_Quarterly!Y270:AB270)</f>
        <v>0</v>
      </c>
      <c r="J270" s="81">
        <f>SUM(SON_Quarterly!AC270:AF270)</f>
        <v>0</v>
      </c>
      <c r="K270" s="81">
        <f>SUM(SON_Quarterly!AG270:AJ270)</f>
        <v>0</v>
      </c>
      <c r="L270" s="81">
        <f>SUM(SON_Quarterly!AK270:AN270)</f>
        <v>0</v>
      </c>
      <c r="M270" s="81">
        <f>SUM(SON_Quarterly!AO270:AR270)</f>
        <v>0</v>
      </c>
      <c r="N270" s="81">
        <f>SUM(SON_Quarterly!AS270:AV270)</f>
        <v>0</v>
      </c>
      <c r="O270" s="81">
        <f>SUM(SON_Quarterly!AW270:AZ270)</f>
        <v>0</v>
      </c>
      <c r="P270" s="81">
        <f>SUM(SON_Quarterly!BA270:BD270)</f>
        <v>0</v>
      </c>
      <c r="Q270" s="81">
        <f>SUM(SON_Quarterly!BE270:BH270)</f>
        <v>0</v>
      </c>
    </row>
    <row r="271" spans="2:17" x14ac:dyDescent="0.45">
      <c r="B271" s="31" t="s">
        <v>257</v>
      </c>
      <c r="C271"/>
      <c r="D271" s="83"/>
      <c r="E271" s="83"/>
      <c r="F271" s="81">
        <f>SUM(SON_Quarterly!M271:P271)</f>
        <v>38</v>
      </c>
      <c r="G271" s="75">
        <f>SUM(SON_Quarterly!Q271:T271)</f>
        <v>70</v>
      </c>
      <c r="H271" s="110">
        <f>SUM(SON_Quarterly!U271:X271)</f>
        <v>5</v>
      </c>
      <c r="I271" s="81">
        <f>SUM(SON_Quarterly!Y271:AB271)</f>
        <v>0</v>
      </c>
      <c r="J271" s="81">
        <f>SUM(SON_Quarterly!AC271:AF271)</f>
        <v>0</v>
      </c>
      <c r="K271" s="81">
        <f>SUM(SON_Quarterly!AG271:AJ271)</f>
        <v>0</v>
      </c>
      <c r="L271" s="81">
        <f>SUM(SON_Quarterly!AK271:AN271)</f>
        <v>0</v>
      </c>
      <c r="M271" s="81">
        <f>SUM(SON_Quarterly!AO271:AR271)</f>
        <v>0</v>
      </c>
      <c r="N271" s="81">
        <f>SUM(SON_Quarterly!AS271:AV271)</f>
        <v>0</v>
      </c>
      <c r="O271" s="81">
        <f>SUM(SON_Quarterly!AW271:AZ271)</f>
        <v>0</v>
      </c>
      <c r="P271" s="81">
        <f>SUM(SON_Quarterly!BA271:BD271)</f>
        <v>0</v>
      </c>
      <c r="Q271" s="81">
        <f>SUM(SON_Quarterly!BE271:BH271)</f>
        <v>0</v>
      </c>
    </row>
    <row r="272" spans="2:17" x14ac:dyDescent="0.45">
      <c r="B272" s="31" t="s">
        <v>258</v>
      </c>
      <c r="C272"/>
      <c r="D272" s="83"/>
      <c r="E272" s="83"/>
      <c r="F272" s="81">
        <f>SUM(SON_Quarterly!M272:P272)</f>
        <v>0</v>
      </c>
      <c r="G272" s="75">
        <f>SUM(SON_Quarterly!Q272:T272)</f>
        <v>17</v>
      </c>
      <c r="H272" s="110">
        <f>SUM(SON_Quarterly!U272:X272)</f>
        <v>1</v>
      </c>
      <c r="I272" s="81">
        <f>SUM(SON_Quarterly!Y272:AB272)</f>
        <v>0</v>
      </c>
      <c r="J272" s="81">
        <f>SUM(SON_Quarterly!AC272:AF272)</f>
        <v>0</v>
      </c>
      <c r="K272" s="81">
        <f>SUM(SON_Quarterly!AG272:AJ272)</f>
        <v>0</v>
      </c>
      <c r="L272" s="81">
        <f>SUM(SON_Quarterly!AK272:AN272)</f>
        <v>0</v>
      </c>
      <c r="M272" s="81">
        <f>SUM(SON_Quarterly!AO272:AR272)</f>
        <v>0</v>
      </c>
      <c r="N272" s="81">
        <f>SUM(SON_Quarterly!AS272:AV272)</f>
        <v>0</v>
      </c>
      <c r="O272" s="81">
        <f>SUM(SON_Quarterly!AW272:AZ272)</f>
        <v>0</v>
      </c>
      <c r="P272" s="81">
        <f>SUM(SON_Quarterly!BA272:BD272)</f>
        <v>0</v>
      </c>
      <c r="Q272" s="81">
        <f>SUM(SON_Quarterly!BE272:BH272)</f>
        <v>0</v>
      </c>
    </row>
    <row r="273" spans="2:17" x14ac:dyDescent="0.45">
      <c r="B273" s="31"/>
      <c r="C273"/>
      <c r="D273" s="83"/>
      <c r="E273" s="83"/>
      <c r="F273" s="83"/>
      <c r="G273" s="83"/>
      <c r="H273" s="108"/>
      <c r="I273" s="75"/>
      <c r="J273" s="75"/>
      <c r="K273" s="75"/>
      <c r="L273" s="75"/>
      <c r="M273" s="75"/>
      <c r="N273" s="75"/>
      <c r="O273" s="75"/>
      <c r="P273" s="75"/>
      <c r="Q273" s="75"/>
    </row>
    <row r="274" spans="2:17" s="7" customFormat="1" x14ac:dyDescent="0.45">
      <c r="B274" s="26" t="s">
        <v>90</v>
      </c>
      <c r="C274" s="70"/>
      <c r="D274" s="82">
        <f>D275+D279+D287+D284</f>
        <v>0</v>
      </c>
      <c r="E274" s="82">
        <f t="shared" ref="E274:G274" si="94">E275+E279+E287+E284</f>
        <v>0</v>
      </c>
      <c r="F274" s="82">
        <f t="shared" si="94"/>
        <v>318</v>
      </c>
      <c r="G274" s="82">
        <f t="shared" si="94"/>
        <v>163</v>
      </c>
      <c r="H274" s="112">
        <f t="shared" ref="H274:Q274" si="95">H275+H279+H287+H284</f>
        <v>4</v>
      </c>
      <c r="I274" s="137">
        <f t="shared" si="95"/>
        <v>0</v>
      </c>
      <c r="J274" s="137">
        <f t="shared" si="95"/>
        <v>0</v>
      </c>
      <c r="K274" s="137">
        <f t="shared" si="95"/>
        <v>0</v>
      </c>
      <c r="L274" s="137">
        <f t="shared" si="95"/>
        <v>0</v>
      </c>
      <c r="M274" s="137">
        <f t="shared" si="95"/>
        <v>0</v>
      </c>
      <c r="N274" s="137">
        <f t="shared" si="95"/>
        <v>0</v>
      </c>
      <c r="O274" s="137">
        <f t="shared" si="95"/>
        <v>0</v>
      </c>
      <c r="P274" s="137">
        <f t="shared" si="95"/>
        <v>0</v>
      </c>
      <c r="Q274" s="137">
        <f t="shared" si="95"/>
        <v>0</v>
      </c>
    </row>
    <row r="275" spans="2:17" s="7" customFormat="1" x14ac:dyDescent="0.45">
      <c r="B275" s="72" t="s">
        <v>101</v>
      </c>
      <c r="C275" s="70"/>
      <c r="D275" s="82">
        <f>SUM(D276:D277)</f>
        <v>0</v>
      </c>
      <c r="E275" s="82">
        <f t="shared" ref="E275:G275" si="96">SUM(E276:E277)</f>
        <v>0</v>
      </c>
      <c r="F275" s="82">
        <f t="shared" si="96"/>
        <v>302</v>
      </c>
      <c r="G275" s="82">
        <f t="shared" si="96"/>
        <v>152</v>
      </c>
      <c r="H275" s="112">
        <f t="shared" ref="H275:Q275" si="97">SUM(H276:H277)</f>
        <v>4</v>
      </c>
      <c r="I275" s="137">
        <f t="shared" si="97"/>
        <v>0</v>
      </c>
      <c r="J275" s="137">
        <f t="shared" si="97"/>
        <v>0</v>
      </c>
      <c r="K275" s="137">
        <f t="shared" si="97"/>
        <v>0</v>
      </c>
      <c r="L275" s="137">
        <f t="shared" si="97"/>
        <v>0</v>
      </c>
      <c r="M275" s="137">
        <f t="shared" si="97"/>
        <v>0</v>
      </c>
      <c r="N275" s="137">
        <f t="shared" si="97"/>
        <v>0</v>
      </c>
      <c r="O275" s="137">
        <f t="shared" si="97"/>
        <v>0</v>
      </c>
      <c r="P275" s="137">
        <f t="shared" si="97"/>
        <v>0</v>
      </c>
      <c r="Q275" s="137">
        <f t="shared" si="97"/>
        <v>0</v>
      </c>
    </row>
    <row r="276" spans="2:17" x14ac:dyDescent="0.45">
      <c r="B276" s="31" t="s">
        <v>259</v>
      </c>
      <c r="C276"/>
      <c r="D276" s="83"/>
      <c r="E276" s="83"/>
      <c r="F276" s="81">
        <f>SUM(SON_Quarterly!M276:P276)</f>
        <v>194</v>
      </c>
      <c r="G276" s="75">
        <f>SUM(SON_Quarterly!Q276:T276)</f>
        <v>130</v>
      </c>
      <c r="H276" s="110">
        <f>SUM(SON_Quarterly!U276:X276)</f>
        <v>4</v>
      </c>
      <c r="I276" s="81">
        <f>SUM(SON_Quarterly!Y276:AB276)</f>
        <v>0</v>
      </c>
      <c r="J276" s="81">
        <f>SUM(SON_Quarterly!AC276:AF276)</f>
        <v>0</v>
      </c>
      <c r="K276" s="81">
        <f>SUM(SON_Quarterly!AG276:AJ276)</f>
        <v>0</v>
      </c>
      <c r="L276" s="81">
        <f>SUM(SON_Quarterly!AK276:AN276)</f>
        <v>0</v>
      </c>
      <c r="M276" s="81">
        <f>SUM(SON_Quarterly!AO276:AR276)</f>
        <v>0</v>
      </c>
      <c r="N276" s="81">
        <f>SUM(SON_Quarterly!AS276:AV276)</f>
        <v>0</v>
      </c>
      <c r="O276" s="81">
        <f>SUM(SON_Quarterly!AW276:AZ276)</f>
        <v>0</v>
      </c>
      <c r="P276" s="81">
        <f>SUM(SON_Quarterly!BA276:BD276)</f>
        <v>0</v>
      </c>
      <c r="Q276" s="81">
        <f>SUM(SON_Quarterly!BE276:BH276)</f>
        <v>0</v>
      </c>
    </row>
    <row r="277" spans="2:17" x14ac:dyDescent="0.45">
      <c r="B277" s="31" t="s">
        <v>260</v>
      </c>
      <c r="C277"/>
      <c r="D277" s="83"/>
      <c r="E277" s="83"/>
      <c r="F277" s="81">
        <f>SUM(SON_Quarterly!M277:P277)</f>
        <v>108</v>
      </c>
      <c r="G277" s="75">
        <f>SUM(SON_Quarterly!Q277:T277)</f>
        <v>22</v>
      </c>
      <c r="H277" s="110">
        <f>SUM(SON_Quarterly!U277:X277)</f>
        <v>0</v>
      </c>
      <c r="I277" s="81">
        <f>SUM(SON_Quarterly!Y277:AB277)</f>
        <v>0</v>
      </c>
      <c r="J277" s="81">
        <f>SUM(SON_Quarterly!AC277:AF277)</f>
        <v>0</v>
      </c>
      <c r="K277" s="81">
        <f>SUM(SON_Quarterly!AG277:AJ277)</f>
        <v>0</v>
      </c>
      <c r="L277" s="81">
        <f>SUM(SON_Quarterly!AK277:AN277)</f>
        <v>0</v>
      </c>
      <c r="M277" s="81">
        <f>SUM(SON_Quarterly!AO277:AR277)</f>
        <v>0</v>
      </c>
      <c r="N277" s="81">
        <f>SUM(SON_Quarterly!AS277:AV277)</f>
        <v>0</v>
      </c>
      <c r="O277" s="81">
        <f>SUM(SON_Quarterly!AW277:AZ277)</f>
        <v>0</v>
      </c>
      <c r="P277" s="81">
        <f>SUM(SON_Quarterly!BA277:BD277)</f>
        <v>0</v>
      </c>
      <c r="Q277" s="81">
        <f>SUM(SON_Quarterly!BE277:BH277)</f>
        <v>0</v>
      </c>
    </row>
    <row r="278" spans="2:17" x14ac:dyDescent="0.45">
      <c r="B278" s="31"/>
      <c r="C278"/>
      <c r="D278" s="83"/>
      <c r="E278" s="83"/>
      <c r="F278" s="83"/>
      <c r="G278" s="83"/>
      <c r="H278" s="108"/>
      <c r="I278" s="81"/>
      <c r="J278" s="81"/>
      <c r="K278" s="81"/>
      <c r="L278" s="81"/>
      <c r="M278" s="81"/>
      <c r="N278" s="81"/>
      <c r="O278" s="81"/>
      <c r="P278" s="81"/>
      <c r="Q278" s="81"/>
    </row>
    <row r="279" spans="2:17" s="7" customFormat="1" x14ac:dyDescent="0.45">
      <c r="B279" s="72" t="s">
        <v>129</v>
      </c>
      <c r="C279" s="70"/>
      <c r="D279" s="82">
        <f>SUM(D280:D282)</f>
        <v>0</v>
      </c>
      <c r="E279" s="82">
        <f t="shared" ref="E279:H279" si="98">SUM(E280:E282)</f>
        <v>0</v>
      </c>
      <c r="F279" s="82">
        <f t="shared" si="98"/>
        <v>10</v>
      </c>
      <c r="G279" s="82">
        <f t="shared" si="98"/>
        <v>8</v>
      </c>
      <c r="H279" s="112">
        <f t="shared" si="98"/>
        <v>0</v>
      </c>
      <c r="I279" s="137">
        <f t="shared" ref="I279:J279" si="99">SUM(I280:I282)</f>
        <v>0</v>
      </c>
      <c r="J279" s="137">
        <f t="shared" si="99"/>
        <v>0</v>
      </c>
      <c r="K279" s="137">
        <f t="shared" ref="K279:Q279" si="100">SUM(K280:K282)</f>
        <v>0</v>
      </c>
      <c r="L279" s="137">
        <f t="shared" si="100"/>
        <v>0</v>
      </c>
      <c r="M279" s="137">
        <f t="shared" si="100"/>
        <v>0</v>
      </c>
      <c r="N279" s="137">
        <f t="shared" si="100"/>
        <v>0</v>
      </c>
      <c r="O279" s="137">
        <f t="shared" si="100"/>
        <v>0</v>
      </c>
      <c r="P279" s="137">
        <f t="shared" si="100"/>
        <v>0</v>
      </c>
      <c r="Q279" s="137">
        <f t="shared" si="100"/>
        <v>0</v>
      </c>
    </row>
    <row r="280" spans="2:17" x14ac:dyDescent="0.45">
      <c r="B280" s="31" t="s">
        <v>261</v>
      </c>
      <c r="C280"/>
      <c r="D280" s="83"/>
      <c r="E280" s="83"/>
      <c r="F280" s="81">
        <f>SUM(SON_Quarterly!M280:P280)</f>
        <v>10</v>
      </c>
      <c r="G280" s="75">
        <f>SUM(SON_Quarterly!Q280:T280)</f>
        <v>1</v>
      </c>
      <c r="H280" s="110">
        <f>SUM(SON_Quarterly!U280:X280)</f>
        <v>0</v>
      </c>
      <c r="I280" s="81">
        <f>SUM(SON_Quarterly!Y280:AB280)</f>
        <v>0</v>
      </c>
      <c r="J280" s="81">
        <f>SUM(SON_Quarterly!AC280:AF280)</f>
        <v>0</v>
      </c>
      <c r="K280" s="81">
        <f>SUM(SON_Quarterly!AG280:AJ280)</f>
        <v>0</v>
      </c>
      <c r="L280" s="81">
        <f>SUM(SON_Quarterly!AK280:AN280)</f>
        <v>0</v>
      </c>
      <c r="M280" s="81">
        <f>SUM(SON_Quarterly!AO280:AR280)</f>
        <v>0</v>
      </c>
      <c r="N280" s="81">
        <f>SUM(SON_Quarterly!AS280:AV280)</f>
        <v>0</v>
      </c>
      <c r="O280" s="81">
        <f>SUM(SON_Quarterly!AW280:AZ280)</f>
        <v>0</v>
      </c>
      <c r="P280" s="81">
        <f>SUM(SON_Quarterly!BA280:BD280)</f>
        <v>0</v>
      </c>
      <c r="Q280" s="81">
        <f>SUM(SON_Quarterly!BE280:BH280)</f>
        <v>0</v>
      </c>
    </row>
    <row r="281" spans="2:17" x14ac:dyDescent="0.45">
      <c r="B281" s="31" t="s">
        <v>262</v>
      </c>
      <c r="C281"/>
      <c r="D281" s="83"/>
      <c r="E281" s="83"/>
      <c r="F281" s="81">
        <f>SUM(SON_Quarterly!M281:P281)</f>
        <v>0</v>
      </c>
      <c r="G281" s="75">
        <f>SUM(SON_Quarterly!Q281:T281)</f>
        <v>2</v>
      </c>
      <c r="H281" s="110">
        <f>SUM(SON_Quarterly!U281:X281)</f>
        <v>0</v>
      </c>
      <c r="I281" s="81">
        <f>SUM(SON_Quarterly!Y281:AB281)</f>
        <v>0</v>
      </c>
      <c r="J281" s="81">
        <f>SUM(SON_Quarterly!AC281:AF281)</f>
        <v>0</v>
      </c>
      <c r="K281" s="81">
        <f>SUM(SON_Quarterly!AG281:AJ281)</f>
        <v>0</v>
      </c>
      <c r="L281" s="81">
        <f>SUM(SON_Quarterly!AK281:AN281)</f>
        <v>0</v>
      </c>
      <c r="M281" s="81">
        <f>SUM(SON_Quarterly!AO281:AR281)</f>
        <v>0</v>
      </c>
      <c r="N281" s="81">
        <f>SUM(SON_Quarterly!AS281:AV281)</f>
        <v>0</v>
      </c>
      <c r="O281" s="81">
        <f>SUM(SON_Quarterly!AW281:AZ281)</f>
        <v>0</v>
      </c>
      <c r="P281" s="81">
        <f>SUM(SON_Quarterly!BA281:BD281)</f>
        <v>0</v>
      </c>
      <c r="Q281" s="81">
        <f>SUM(SON_Quarterly!BE281:BH281)</f>
        <v>0</v>
      </c>
    </row>
    <row r="282" spans="2:17" x14ac:dyDescent="0.45">
      <c r="B282" s="31" t="s">
        <v>263</v>
      </c>
      <c r="C282"/>
      <c r="D282" s="83"/>
      <c r="E282" s="83"/>
      <c r="F282" s="81">
        <f>SUM(SON_Quarterly!M282:P282)</f>
        <v>0</v>
      </c>
      <c r="G282" s="75">
        <f>SUM(SON_Quarterly!Q282:T282)</f>
        <v>5</v>
      </c>
      <c r="H282" s="110">
        <f>SUM(SON_Quarterly!U282:X282)</f>
        <v>0</v>
      </c>
      <c r="I282" s="81">
        <f>SUM(SON_Quarterly!Y282:AB282)</f>
        <v>0</v>
      </c>
      <c r="J282" s="81">
        <f>SUM(SON_Quarterly!AC282:AF282)</f>
        <v>0</v>
      </c>
      <c r="K282" s="81">
        <f>SUM(SON_Quarterly!AG282:AJ282)</f>
        <v>0</v>
      </c>
      <c r="L282" s="81">
        <f>SUM(SON_Quarterly!AK282:AN282)</f>
        <v>0</v>
      </c>
      <c r="M282" s="81">
        <f>SUM(SON_Quarterly!AO282:AR282)</f>
        <v>0</v>
      </c>
      <c r="N282" s="81">
        <f>SUM(SON_Quarterly!AS282:AV282)</f>
        <v>0</v>
      </c>
      <c r="O282" s="81">
        <f>SUM(SON_Quarterly!AW282:AZ282)</f>
        <v>0</v>
      </c>
      <c r="P282" s="81">
        <f>SUM(SON_Quarterly!BA282:BD282)</f>
        <v>0</v>
      </c>
      <c r="Q282" s="81">
        <f>SUM(SON_Quarterly!BE282:BH282)</f>
        <v>0</v>
      </c>
    </row>
    <row r="283" spans="2:17" x14ac:dyDescent="0.45">
      <c r="B283" s="31"/>
      <c r="C283"/>
      <c r="D283" s="83"/>
      <c r="E283" s="83"/>
      <c r="F283" s="83"/>
      <c r="G283" s="83"/>
      <c r="H283" s="108"/>
      <c r="I283" s="75"/>
      <c r="J283" s="75"/>
      <c r="K283" s="75"/>
      <c r="L283" s="75"/>
      <c r="M283" s="75"/>
      <c r="N283" s="75"/>
      <c r="O283" s="75"/>
      <c r="P283" s="75"/>
      <c r="Q283" s="75"/>
    </row>
    <row r="284" spans="2:17" x14ac:dyDescent="0.45">
      <c r="B284" s="72" t="s">
        <v>272</v>
      </c>
      <c r="C284"/>
      <c r="D284" s="82">
        <f>SUM(D285)</f>
        <v>0</v>
      </c>
      <c r="E284" s="82">
        <f t="shared" ref="E284:Q284" si="101">SUM(E285)</f>
        <v>0</v>
      </c>
      <c r="F284" s="82">
        <f>SUM(F285)</f>
        <v>0</v>
      </c>
      <c r="G284" s="82">
        <f>SUM(G285)</f>
        <v>0</v>
      </c>
      <c r="H284" s="112">
        <f t="shared" si="101"/>
        <v>0</v>
      </c>
      <c r="I284" s="137">
        <f t="shared" si="101"/>
        <v>0</v>
      </c>
      <c r="J284" s="137">
        <f t="shared" si="101"/>
        <v>0</v>
      </c>
      <c r="K284" s="137">
        <f t="shared" si="101"/>
        <v>0</v>
      </c>
      <c r="L284" s="137">
        <f t="shared" si="101"/>
        <v>0</v>
      </c>
      <c r="M284" s="137">
        <f t="shared" si="101"/>
        <v>0</v>
      </c>
      <c r="N284" s="137">
        <f t="shared" si="101"/>
        <v>0</v>
      </c>
      <c r="O284" s="137">
        <f t="shared" si="101"/>
        <v>0</v>
      </c>
      <c r="P284" s="137">
        <f t="shared" si="101"/>
        <v>0</v>
      </c>
      <c r="Q284" s="137">
        <f t="shared" si="101"/>
        <v>0</v>
      </c>
    </row>
    <row r="285" spans="2:17" x14ac:dyDescent="0.45">
      <c r="B285" s="31" t="s">
        <v>283</v>
      </c>
      <c r="C285"/>
      <c r="D285" s="83"/>
      <c r="E285" s="83"/>
      <c r="F285" s="81">
        <f>SUM(SON_Quarterly!M285:P285)</f>
        <v>0</v>
      </c>
      <c r="G285" s="75">
        <f>SUM(SON_Quarterly!Q285:T285)</f>
        <v>0</v>
      </c>
      <c r="H285" s="110">
        <f>SUM(SON_Quarterly!U285:X285)</f>
        <v>0</v>
      </c>
      <c r="I285" s="81">
        <f>SUM(SON_Quarterly!Y285:AB285)</f>
        <v>0</v>
      </c>
      <c r="J285" s="81">
        <f>SUM(SON_Quarterly!AC285:AF285)</f>
        <v>0</v>
      </c>
      <c r="K285" s="81">
        <f>SUM(SON_Quarterly!AG285:AJ285)</f>
        <v>0</v>
      </c>
      <c r="L285" s="81">
        <f>SUM(SON_Quarterly!AK285:AN285)</f>
        <v>0</v>
      </c>
      <c r="M285" s="81">
        <f>SUM(SON_Quarterly!AO285:AR285)</f>
        <v>0</v>
      </c>
      <c r="N285" s="81">
        <f>SUM(SON_Quarterly!AS285:AV285)</f>
        <v>0</v>
      </c>
      <c r="O285" s="81">
        <f>SUM(SON_Quarterly!AW285:AZ285)</f>
        <v>0</v>
      </c>
      <c r="P285" s="81">
        <f>SUM(SON_Quarterly!BA285:BD285)</f>
        <v>0</v>
      </c>
      <c r="Q285" s="81">
        <f>SUM(SON_Quarterly!BE285:BH285)</f>
        <v>0</v>
      </c>
    </row>
    <row r="286" spans="2:17" x14ac:dyDescent="0.45">
      <c r="B286" s="31"/>
      <c r="C286"/>
      <c r="D286" s="83"/>
      <c r="E286" s="83"/>
      <c r="F286" s="83"/>
      <c r="G286" s="83"/>
      <c r="H286" s="108"/>
      <c r="I286" s="75"/>
      <c r="J286" s="75"/>
      <c r="K286" s="75"/>
      <c r="L286" s="75"/>
      <c r="M286" s="75"/>
      <c r="N286" s="75"/>
      <c r="O286" s="75"/>
      <c r="P286" s="75"/>
      <c r="Q286" s="75"/>
    </row>
    <row r="287" spans="2:17" s="7" customFormat="1" x14ac:dyDescent="0.45">
      <c r="B287" s="72" t="s">
        <v>139</v>
      </c>
      <c r="C287" s="70"/>
      <c r="D287" s="82">
        <f>SUM(D288:D289)</f>
        <v>0</v>
      </c>
      <c r="E287" s="82">
        <f>SUM(E288:E289)</f>
        <v>0</v>
      </c>
      <c r="F287" s="82">
        <f t="shared" ref="F287:G287" si="102">SUM(F288:F289)</f>
        <v>6</v>
      </c>
      <c r="G287" s="82">
        <f t="shared" si="102"/>
        <v>3</v>
      </c>
      <c r="H287" s="112">
        <f t="shared" ref="H287:Q287" si="103">SUM(H288:H289)</f>
        <v>0</v>
      </c>
      <c r="I287" s="137">
        <f t="shared" si="103"/>
        <v>0</v>
      </c>
      <c r="J287" s="137">
        <f t="shared" si="103"/>
        <v>0</v>
      </c>
      <c r="K287" s="137">
        <f t="shared" si="103"/>
        <v>0</v>
      </c>
      <c r="L287" s="137">
        <f t="shared" si="103"/>
        <v>0</v>
      </c>
      <c r="M287" s="137">
        <f t="shared" si="103"/>
        <v>0</v>
      </c>
      <c r="N287" s="137">
        <f t="shared" si="103"/>
        <v>0</v>
      </c>
      <c r="O287" s="137">
        <f t="shared" si="103"/>
        <v>0</v>
      </c>
      <c r="P287" s="137">
        <f t="shared" si="103"/>
        <v>0</v>
      </c>
      <c r="Q287" s="137">
        <f t="shared" si="103"/>
        <v>0</v>
      </c>
    </row>
    <row r="288" spans="2:17" x14ac:dyDescent="0.45">
      <c r="B288" s="31" t="s">
        <v>264</v>
      </c>
      <c r="C288"/>
      <c r="D288" s="83"/>
      <c r="E288" s="83"/>
      <c r="F288" s="81">
        <f>SUM(SON_Quarterly!M288:P288)</f>
        <v>6</v>
      </c>
      <c r="G288" s="75">
        <f>SUM(SON_Quarterly!Q288:T288)</f>
        <v>3</v>
      </c>
      <c r="H288" s="110">
        <f>SUM(SON_Quarterly!U288:X288)</f>
        <v>0</v>
      </c>
      <c r="I288" s="81">
        <f>SUM(SON_Quarterly!Y288:AB288)</f>
        <v>0</v>
      </c>
      <c r="J288" s="81">
        <f>SUM(SON_Quarterly!AC288:AF288)</f>
        <v>0</v>
      </c>
      <c r="K288" s="81">
        <f>SUM(SON_Quarterly!AG288:AJ288)</f>
        <v>0</v>
      </c>
      <c r="L288" s="81">
        <f>SUM(SON_Quarterly!AK288:AN288)</f>
        <v>0</v>
      </c>
      <c r="M288" s="81">
        <f>SUM(SON_Quarterly!AO288:AR288)</f>
        <v>0</v>
      </c>
      <c r="N288" s="81">
        <f>SUM(SON_Quarterly!AS288:AV288)</f>
        <v>0</v>
      </c>
      <c r="O288" s="81">
        <f>SUM(SON_Quarterly!AW288:AZ288)</f>
        <v>0</v>
      </c>
      <c r="P288" s="81">
        <f>SUM(SON_Quarterly!BA288:BD288)</f>
        <v>0</v>
      </c>
      <c r="Q288" s="81">
        <f>SUM(SON_Quarterly!BE288:BH288)</f>
        <v>0</v>
      </c>
    </row>
    <row r="289" spans="2:17" x14ac:dyDescent="0.45">
      <c r="B289" s="31" t="s">
        <v>284</v>
      </c>
      <c r="C289"/>
      <c r="D289" s="83"/>
      <c r="E289" s="83"/>
      <c r="F289" s="81">
        <f>SUM(SON_Quarterly!M289:P289)</f>
        <v>0</v>
      </c>
      <c r="G289" s="75">
        <f>SUM(SON_Quarterly!Q289:T289)</f>
        <v>0</v>
      </c>
      <c r="H289" s="110">
        <f>SUM(SON_Quarterly!U289:X289)</f>
        <v>0</v>
      </c>
      <c r="I289" s="81">
        <f>SUM(SON_Quarterly!Y289:AB289)</f>
        <v>0</v>
      </c>
      <c r="J289" s="81">
        <f>SUM(SON_Quarterly!AC289:AF289)</f>
        <v>0</v>
      </c>
      <c r="K289" s="81">
        <f>SUM(SON_Quarterly!AG289:AJ289)</f>
        <v>0</v>
      </c>
      <c r="L289" s="81">
        <f>SUM(SON_Quarterly!AK289:AN289)</f>
        <v>0</v>
      </c>
      <c r="M289" s="81">
        <f>SUM(SON_Quarterly!AO289:AR289)</f>
        <v>0</v>
      </c>
      <c r="N289" s="81">
        <f>SUM(SON_Quarterly!AS289:AV289)</f>
        <v>0</v>
      </c>
      <c r="O289" s="81">
        <f>SUM(SON_Quarterly!AW289:AZ289)</f>
        <v>0</v>
      </c>
      <c r="P289" s="81">
        <f>SUM(SON_Quarterly!BA289:BD289)</f>
        <v>0</v>
      </c>
      <c r="Q289" s="81">
        <f>SUM(SON_Quarterly!BE289:BH289)</f>
        <v>0</v>
      </c>
    </row>
    <row r="290" spans="2:17" x14ac:dyDescent="0.45">
      <c r="B290" s="31"/>
      <c r="C290"/>
      <c r="D290" s="83"/>
      <c r="E290" s="83"/>
      <c r="F290" s="83"/>
      <c r="G290" s="83"/>
      <c r="H290" s="108"/>
      <c r="I290" s="75"/>
      <c r="J290" s="75"/>
      <c r="K290" s="75"/>
      <c r="L290" s="75"/>
      <c r="M290" s="75"/>
      <c r="N290" s="75"/>
      <c r="O290" s="75"/>
      <c r="P290" s="75"/>
      <c r="Q290" s="75"/>
    </row>
    <row r="291" spans="2:17" s="7" customFormat="1" x14ac:dyDescent="0.45">
      <c r="B291" s="26" t="s">
        <v>28</v>
      </c>
      <c r="C291" s="70"/>
      <c r="D291" s="82">
        <f>SUM(D292)</f>
        <v>0</v>
      </c>
      <c r="E291" s="82">
        <f t="shared" ref="E291:Q291" si="104">SUM(E292)</f>
        <v>0</v>
      </c>
      <c r="F291" s="82">
        <f t="shared" si="104"/>
        <v>154529</v>
      </c>
      <c r="G291" s="82">
        <f t="shared" si="104"/>
        <v>102174</v>
      </c>
      <c r="H291" s="112">
        <f t="shared" si="104"/>
        <v>23102</v>
      </c>
      <c r="I291" s="137">
        <f t="shared" si="104"/>
        <v>0</v>
      </c>
      <c r="J291" s="137">
        <f t="shared" si="104"/>
        <v>0</v>
      </c>
      <c r="K291" s="137">
        <f t="shared" si="104"/>
        <v>0</v>
      </c>
      <c r="L291" s="137">
        <f t="shared" si="104"/>
        <v>0</v>
      </c>
      <c r="M291" s="137">
        <f t="shared" si="104"/>
        <v>0</v>
      </c>
      <c r="N291" s="137">
        <f t="shared" si="104"/>
        <v>0</v>
      </c>
      <c r="O291" s="137">
        <f t="shared" si="104"/>
        <v>0</v>
      </c>
      <c r="P291" s="137">
        <f t="shared" si="104"/>
        <v>0</v>
      </c>
      <c r="Q291" s="137">
        <f t="shared" si="104"/>
        <v>0</v>
      </c>
    </row>
    <row r="292" spans="2:17" x14ac:dyDescent="0.45">
      <c r="B292" s="31" t="s">
        <v>267</v>
      </c>
      <c r="C292"/>
      <c r="D292" s="83"/>
      <c r="E292" s="83"/>
      <c r="F292" s="81">
        <f>SUM(SON_Quarterly!M292:P292)</f>
        <v>154529</v>
      </c>
      <c r="G292" s="75">
        <f>SUM(SON_Quarterly!Q292:T292)</f>
        <v>102174</v>
      </c>
      <c r="H292" s="110">
        <f>SUM(SON_Quarterly!U292:X292)</f>
        <v>23102</v>
      </c>
      <c r="I292" s="81">
        <f>SUM(SON_Quarterly!Y292:AB292)</f>
        <v>0</v>
      </c>
      <c r="J292" s="81">
        <f>SUM(SON_Quarterly!AC292:AF292)</f>
        <v>0</v>
      </c>
      <c r="K292" s="81">
        <f>SUM(SON_Quarterly!AG292:AJ292)</f>
        <v>0</v>
      </c>
      <c r="L292" s="81">
        <f>SUM(SON_Quarterly!AK292:AN292)</f>
        <v>0</v>
      </c>
      <c r="M292" s="81">
        <f>SUM(SON_Quarterly!AO292:AR292)</f>
        <v>0</v>
      </c>
      <c r="N292" s="81">
        <f>SUM(SON_Quarterly!AS292:AV292)</f>
        <v>0</v>
      </c>
      <c r="O292" s="81">
        <f>SUM(SON_Quarterly!AW292:AZ292)</f>
        <v>0</v>
      </c>
      <c r="P292" s="81">
        <f>SUM(SON_Quarterly!BA292:BD292)</f>
        <v>0</v>
      </c>
      <c r="Q292" s="81">
        <f>SUM(SON_Quarterly!BE292:BH292)</f>
        <v>0</v>
      </c>
    </row>
    <row r="293" spans="2:17" ht="15.75" thickBot="1" x14ac:dyDescent="0.5">
      <c r="B293" s="33"/>
      <c r="C293" s="41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</row>
    <row r="294" spans="2:17" x14ac:dyDescent="0.45">
      <c r="D294" s="28"/>
      <c r="E294" s="28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</row>
    <row r="295" spans="2:17" x14ac:dyDescent="0.45">
      <c r="B295" s="2" t="s">
        <v>26</v>
      </c>
      <c r="D295" s="30"/>
      <c r="E295" s="30"/>
      <c r="F295" s="85"/>
      <c r="G295" s="85"/>
      <c r="H295" s="75"/>
      <c r="I295" s="75"/>
      <c r="J295" s="75"/>
      <c r="K295" s="75"/>
      <c r="L295" s="75"/>
      <c r="M295" s="75"/>
      <c r="N295" s="75"/>
      <c r="O295" s="75"/>
      <c r="P295" s="75"/>
      <c r="Q295" s="75"/>
    </row>
    <row r="296" spans="2:17" x14ac:dyDescent="0.45"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</row>
  </sheetData>
  <hyperlinks>
    <hyperlink ref="A1" location="'Table of Contents'!A1" display="Back to the Table of Contents"/>
  </hyperlink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workbookViewId="0">
      <selection activeCell="S10" sqref="S10"/>
    </sheetView>
  </sheetViews>
  <sheetFormatPr defaultRowHeight="14.25" x14ac:dyDescent="0.45"/>
  <cols>
    <col min="1" max="1" width="32.46484375" style="60" bestFit="1" customWidth="1"/>
    <col min="2" max="4" width="10.1328125" style="60" customWidth="1"/>
    <col min="5" max="5" width="10.46484375" style="60" customWidth="1"/>
    <col min="6" max="6" width="9.53125" style="60" customWidth="1"/>
    <col min="7" max="7" width="9.86328125" style="60" customWidth="1"/>
    <col min="8" max="8" width="9.33203125" style="60" customWidth="1"/>
    <col min="9" max="9" width="11.46484375" style="60" customWidth="1"/>
    <col min="10" max="10" width="10.46484375" style="60" customWidth="1"/>
    <col min="11" max="11" width="9.53125" style="60" customWidth="1"/>
    <col min="12" max="12" width="9.33203125" style="60" customWidth="1"/>
    <col min="13" max="13" width="9.86328125" style="60" customWidth="1"/>
    <col min="14" max="14" width="11.46484375" style="60" customWidth="1"/>
    <col min="15" max="15" width="10.46484375" style="60" customWidth="1"/>
    <col min="16" max="16" width="9.53125" style="60" customWidth="1"/>
    <col min="17" max="17" width="9.06640625" style="60" customWidth="1"/>
    <col min="18" max="16384" width="9.06640625" style="60"/>
  </cols>
  <sheetData>
    <row r="1" spans="1:18" s="222" customFormat="1" x14ac:dyDescent="0.45">
      <c r="A1" s="184" t="s">
        <v>335</v>
      </c>
      <c r="B1" s="217" t="s">
        <v>348</v>
      </c>
      <c r="C1" s="218"/>
      <c r="D1" s="218"/>
      <c r="E1" s="218"/>
      <c r="F1" s="219"/>
      <c r="G1" s="217" t="s">
        <v>349</v>
      </c>
      <c r="H1" s="218"/>
      <c r="I1" s="218"/>
      <c r="J1" s="218"/>
      <c r="K1" s="219"/>
      <c r="L1" s="220" t="s">
        <v>350</v>
      </c>
      <c r="M1" s="221"/>
      <c r="N1" s="221"/>
      <c r="O1" s="221"/>
      <c r="P1" s="221"/>
    </row>
    <row r="2" spans="1:18" ht="14.25" customHeight="1" x14ac:dyDescent="0.45">
      <c r="A2" s="186"/>
      <c r="B2" s="185" t="s">
        <v>336</v>
      </c>
      <c r="C2" s="185" t="s">
        <v>336</v>
      </c>
      <c r="D2" s="223" t="s">
        <v>343</v>
      </c>
      <c r="E2" s="185" t="s">
        <v>337</v>
      </c>
      <c r="F2" s="180" t="s">
        <v>344</v>
      </c>
      <c r="G2" s="224" t="s">
        <v>338</v>
      </c>
      <c r="H2" s="224"/>
      <c r="I2" s="225" t="s">
        <v>345</v>
      </c>
      <c r="J2" s="187" t="s">
        <v>337</v>
      </c>
      <c r="K2" s="181" t="s">
        <v>346</v>
      </c>
      <c r="L2" s="208" t="s">
        <v>351</v>
      </c>
      <c r="M2" s="208" t="s">
        <v>352</v>
      </c>
      <c r="N2" s="226" t="s">
        <v>345</v>
      </c>
      <c r="O2" s="208" t="s">
        <v>337</v>
      </c>
      <c r="P2" s="206" t="s">
        <v>346</v>
      </c>
    </row>
    <row r="3" spans="1:18" x14ac:dyDescent="0.45">
      <c r="A3" s="185"/>
      <c r="B3" s="185">
        <v>2019</v>
      </c>
      <c r="C3" s="185">
        <v>2020</v>
      </c>
      <c r="D3" s="227"/>
      <c r="E3" s="185"/>
      <c r="F3" s="182"/>
      <c r="G3" s="187">
        <v>2020</v>
      </c>
      <c r="H3" s="187">
        <v>2021</v>
      </c>
      <c r="I3" s="228"/>
      <c r="J3" s="187"/>
      <c r="K3" s="183"/>
      <c r="L3" s="208">
        <v>2020</v>
      </c>
      <c r="M3" s="208">
        <v>2021</v>
      </c>
      <c r="N3" s="229"/>
      <c r="O3" s="208"/>
      <c r="P3" s="207"/>
    </row>
    <row r="4" spans="1:18" x14ac:dyDescent="0.45">
      <c r="A4" s="188" t="s">
        <v>339</v>
      </c>
      <c r="B4" s="189"/>
      <c r="C4" s="189"/>
      <c r="D4" s="189"/>
      <c r="E4" s="189"/>
      <c r="F4" s="189"/>
      <c r="G4" s="190"/>
      <c r="H4" s="190"/>
      <c r="I4" s="190"/>
      <c r="J4" s="190"/>
      <c r="K4" s="190"/>
      <c r="L4" s="209"/>
      <c r="M4" s="209"/>
      <c r="N4" s="209"/>
      <c r="O4" s="209"/>
      <c r="P4" s="209"/>
    </row>
    <row r="5" spans="1:18" x14ac:dyDescent="0.45">
      <c r="A5" s="191" t="s">
        <v>82</v>
      </c>
      <c r="B5" s="230">
        <v>17268</v>
      </c>
      <c r="C5" s="230">
        <v>3696</v>
      </c>
      <c r="D5" s="193">
        <f>C5/$C$9</f>
        <v>0.13139931740614336</v>
      </c>
      <c r="E5" s="194">
        <f>C5-B5</f>
        <v>-13572</v>
      </c>
      <c r="F5" s="193">
        <f>E5/B5</f>
        <v>-0.78596247394023633</v>
      </c>
      <c r="G5" s="195">
        <v>3230</v>
      </c>
      <c r="H5" s="195">
        <v>585</v>
      </c>
      <c r="I5" s="196">
        <f>H5/$H$9</f>
        <v>5.2125100240577385E-2</v>
      </c>
      <c r="J5" s="197">
        <f>H5-G5</f>
        <v>-2645</v>
      </c>
      <c r="K5" s="196">
        <f>J5/G5</f>
        <v>-0.81888544891640869</v>
      </c>
      <c r="L5" s="210">
        <v>466</v>
      </c>
      <c r="M5" s="210">
        <v>585</v>
      </c>
      <c r="N5" s="211">
        <f>M5/$M$9</f>
        <v>5.2125100240577385E-2</v>
      </c>
      <c r="O5" s="212">
        <f>M5-L5</f>
        <v>119</v>
      </c>
      <c r="P5" s="211">
        <f>O5/L5</f>
        <v>0.25536480686695279</v>
      </c>
      <c r="Q5" s="246">
        <f>M5/L5</f>
        <v>1.2553648068669527</v>
      </c>
      <c r="R5" s="246">
        <f>P5*3</f>
        <v>0.76609442060085842</v>
      </c>
    </row>
    <row r="6" spans="1:18" x14ac:dyDescent="0.45">
      <c r="A6" s="191" t="s">
        <v>10</v>
      </c>
      <c r="B6" s="230">
        <v>4650</v>
      </c>
      <c r="C6" s="230">
        <v>1368</v>
      </c>
      <c r="D6" s="193">
        <f t="shared" ref="D6:D8" si="0">C6/$C$9</f>
        <v>4.8634812286689422E-2</v>
      </c>
      <c r="E6" s="194">
        <f t="shared" ref="E6:E9" si="1">C6-B6</f>
        <v>-3282</v>
      </c>
      <c r="F6" s="193">
        <f t="shared" ref="F6:F9" si="2">E6/B6</f>
        <v>-0.70580645161290323</v>
      </c>
      <c r="G6" s="195">
        <v>717</v>
      </c>
      <c r="H6" s="195">
        <v>847</v>
      </c>
      <c r="I6" s="196">
        <f t="shared" ref="I6:I9" si="3">H6/$H$9</f>
        <v>7.547001692951974E-2</v>
      </c>
      <c r="J6" s="197">
        <f t="shared" ref="J6:J9" si="4">H6-G6</f>
        <v>130</v>
      </c>
      <c r="K6" s="196">
        <f t="shared" ref="K6:K9" si="5">J6/G6</f>
        <v>0.18131101813110181</v>
      </c>
      <c r="L6" s="210">
        <v>648</v>
      </c>
      <c r="M6" s="210">
        <v>847</v>
      </c>
      <c r="N6" s="211">
        <f t="shared" ref="N6:N9" si="6">M6/$M$9</f>
        <v>7.547001692951974E-2</v>
      </c>
      <c r="O6" s="212">
        <f t="shared" ref="O6:O9" si="7">M6-L6</f>
        <v>199</v>
      </c>
      <c r="P6" s="211">
        <f t="shared" ref="P6:P9" si="8">O6/L6</f>
        <v>0.30709876543209874</v>
      </c>
      <c r="Q6" s="246">
        <f t="shared" ref="Q6:Q8" si="9">M6/L6</f>
        <v>1.3070987654320987</v>
      </c>
      <c r="R6" s="246">
        <f t="shared" ref="R6:R8" si="10">P6*3</f>
        <v>0.92129629629629628</v>
      </c>
    </row>
    <row r="7" spans="1:18" x14ac:dyDescent="0.45">
      <c r="A7" s="191" t="s">
        <v>83</v>
      </c>
      <c r="B7" s="230">
        <v>90727</v>
      </c>
      <c r="C7" s="230">
        <v>4588</v>
      </c>
      <c r="D7" s="193">
        <f t="shared" si="0"/>
        <v>0.16311149032992037</v>
      </c>
      <c r="E7" s="194">
        <f t="shared" si="1"/>
        <v>-86139</v>
      </c>
      <c r="F7" s="193">
        <f t="shared" si="2"/>
        <v>-0.94943070971155219</v>
      </c>
      <c r="G7" s="195">
        <v>4299</v>
      </c>
      <c r="H7" s="195">
        <v>940</v>
      </c>
      <c r="I7" s="196">
        <f t="shared" si="3"/>
        <v>8.3756571326739734E-2</v>
      </c>
      <c r="J7" s="197">
        <f t="shared" si="4"/>
        <v>-3359</v>
      </c>
      <c r="K7" s="196">
        <f t="shared" si="5"/>
        <v>-0.78134449872063272</v>
      </c>
      <c r="L7" s="210">
        <v>289</v>
      </c>
      <c r="M7" s="210">
        <v>940</v>
      </c>
      <c r="N7" s="211">
        <f t="shared" si="6"/>
        <v>8.3756571326739734E-2</v>
      </c>
      <c r="O7" s="212">
        <f t="shared" si="7"/>
        <v>651</v>
      </c>
      <c r="P7" s="211">
        <f t="shared" si="8"/>
        <v>2.2525951557093427</v>
      </c>
      <c r="Q7" s="246">
        <f t="shared" si="9"/>
        <v>3.2525951557093427</v>
      </c>
      <c r="R7" s="246">
        <f t="shared" si="10"/>
        <v>6.757785467128028</v>
      </c>
    </row>
    <row r="8" spans="1:18" x14ac:dyDescent="0.45">
      <c r="A8" s="191" t="s">
        <v>28</v>
      </c>
      <c r="B8" s="230">
        <v>45280</v>
      </c>
      <c r="C8" s="230">
        <v>18476</v>
      </c>
      <c r="D8" s="193">
        <f t="shared" si="0"/>
        <v>0.65685437997724683</v>
      </c>
      <c r="E8" s="194">
        <f t="shared" si="1"/>
        <v>-26804</v>
      </c>
      <c r="F8" s="193">
        <f t="shared" si="2"/>
        <v>-0.59196113074204948</v>
      </c>
      <c r="G8" s="195">
        <v>6949</v>
      </c>
      <c r="H8" s="195">
        <v>8851</v>
      </c>
      <c r="I8" s="196">
        <f t="shared" si="3"/>
        <v>0.78864831150316317</v>
      </c>
      <c r="J8" s="197">
        <f t="shared" si="4"/>
        <v>1902</v>
      </c>
      <c r="K8" s="196">
        <f t="shared" si="5"/>
        <v>0.27370844725859839</v>
      </c>
      <c r="L8" s="210">
        <v>9394</v>
      </c>
      <c r="M8" s="210">
        <v>8851</v>
      </c>
      <c r="N8" s="211">
        <f t="shared" si="6"/>
        <v>0.78864831150316317</v>
      </c>
      <c r="O8" s="212">
        <f t="shared" si="7"/>
        <v>-543</v>
      </c>
      <c r="P8" s="211">
        <f t="shared" si="8"/>
        <v>-5.7802852884820101E-2</v>
      </c>
      <c r="Q8" s="246">
        <f t="shared" si="9"/>
        <v>0.94219714711517988</v>
      </c>
      <c r="R8" s="246">
        <f t="shared" si="10"/>
        <v>-0.17340855865446031</v>
      </c>
    </row>
    <row r="9" spans="1:18" s="222" customFormat="1" x14ac:dyDescent="0.45">
      <c r="A9" s="198" t="s">
        <v>340</v>
      </c>
      <c r="B9" s="199">
        <f>SUM(B5:B8)</f>
        <v>157925</v>
      </c>
      <c r="C9" s="199">
        <f>SUM(C5:C8)</f>
        <v>28128</v>
      </c>
      <c r="D9" s="231">
        <f>SUM(D5:D8)</f>
        <v>1</v>
      </c>
      <c r="E9" s="199">
        <f t="shared" si="1"/>
        <v>-129797</v>
      </c>
      <c r="F9" s="200">
        <f t="shared" si="2"/>
        <v>-0.82189013772360298</v>
      </c>
      <c r="G9" s="201">
        <f>SUM(G5:G8)</f>
        <v>15195</v>
      </c>
      <c r="H9" s="201">
        <f>SUM(H5:H8)</f>
        <v>11223</v>
      </c>
      <c r="I9" s="232">
        <f t="shared" si="3"/>
        <v>1</v>
      </c>
      <c r="J9" s="203">
        <f t="shared" si="4"/>
        <v>-3972</v>
      </c>
      <c r="K9" s="204">
        <f t="shared" si="5"/>
        <v>-0.26140177690029615</v>
      </c>
      <c r="L9" s="213">
        <f>SUM(L5:L8)</f>
        <v>10797</v>
      </c>
      <c r="M9" s="213">
        <f>SUM(M5:M8)</f>
        <v>11223</v>
      </c>
      <c r="N9" s="233">
        <f t="shared" si="6"/>
        <v>1</v>
      </c>
      <c r="O9" s="215">
        <f t="shared" si="7"/>
        <v>426</v>
      </c>
      <c r="P9" s="216">
        <f t="shared" si="8"/>
        <v>3.9455404278966377E-2</v>
      </c>
    </row>
    <row r="10" spans="1:18" x14ac:dyDescent="0.45">
      <c r="A10" s="189"/>
      <c r="B10" s="189"/>
      <c r="C10" s="189"/>
      <c r="D10" s="189"/>
      <c r="E10" s="189"/>
      <c r="F10" s="189"/>
      <c r="G10" s="195"/>
      <c r="H10" s="195"/>
      <c r="I10" s="195"/>
      <c r="J10" s="190"/>
      <c r="K10" s="190"/>
      <c r="L10" s="210"/>
      <c r="M10" s="210"/>
      <c r="N10" s="210"/>
      <c r="O10" s="209"/>
      <c r="P10" s="209"/>
    </row>
    <row r="11" spans="1:18" x14ac:dyDescent="0.45">
      <c r="A11" s="205" t="s">
        <v>347</v>
      </c>
      <c r="B11" s="194"/>
      <c r="C11" s="194"/>
      <c r="D11" s="194"/>
      <c r="E11" s="189"/>
      <c r="F11" s="189"/>
      <c r="G11" s="195"/>
      <c r="H11" s="195"/>
      <c r="I11" s="195"/>
      <c r="J11" s="190"/>
      <c r="K11" s="190"/>
      <c r="L11" s="210"/>
      <c r="M11" s="210"/>
      <c r="N11" s="210"/>
      <c r="O11" s="209"/>
      <c r="P11" s="209"/>
    </row>
    <row r="12" spans="1:18" x14ac:dyDescent="0.45">
      <c r="A12" s="191" t="s">
        <v>79</v>
      </c>
      <c r="B12" s="192">
        <v>6143</v>
      </c>
      <c r="C12" s="192">
        <v>1232</v>
      </c>
      <c r="D12" s="193">
        <f>C12/28128</f>
        <v>4.379977246871445E-2</v>
      </c>
      <c r="E12" s="194">
        <f>C12-B12</f>
        <v>-4911</v>
      </c>
      <c r="F12" s="193">
        <f>E12/B12</f>
        <v>-0.79944652449943021</v>
      </c>
      <c r="G12" s="195">
        <v>1013</v>
      </c>
      <c r="H12" s="195">
        <v>209</v>
      </c>
      <c r="I12" s="196">
        <f>H12/$H$15</f>
        <v>1.8622471709881492E-2</v>
      </c>
      <c r="J12" s="197">
        <f>H12-G12</f>
        <v>-804</v>
      </c>
      <c r="K12" s="196">
        <f>J12/G12</f>
        <v>-0.79368213228035533</v>
      </c>
      <c r="L12" s="210">
        <v>216</v>
      </c>
      <c r="M12" s="210">
        <v>209</v>
      </c>
      <c r="N12" s="211">
        <f>M12/$M$15</f>
        <v>1.8622471709881492E-2</v>
      </c>
      <c r="O12" s="212">
        <f>M12-L12</f>
        <v>-7</v>
      </c>
      <c r="P12" s="211">
        <f>O12/L12</f>
        <v>-3.2407407407407406E-2</v>
      </c>
    </row>
    <row r="13" spans="1:18" x14ac:dyDescent="0.45">
      <c r="A13" s="191" t="s">
        <v>80</v>
      </c>
      <c r="B13" s="192">
        <v>11125</v>
      </c>
      <c r="C13" s="192">
        <v>2467</v>
      </c>
      <c r="D13" s="193">
        <f t="shared" ref="D13:D15" si="11">C13/28128</f>
        <v>8.7706200227531284E-2</v>
      </c>
      <c r="E13" s="194">
        <f t="shared" ref="E13:E15" si="12">C13-B13</f>
        <v>-8658</v>
      </c>
      <c r="F13" s="193">
        <f t="shared" ref="F13:F15" si="13">E13/B13</f>
        <v>-0.77824719101123596</v>
      </c>
      <c r="G13" s="195">
        <v>2217</v>
      </c>
      <c r="H13" s="195">
        <v>376</v>
      </c>
      <c r="I13" s="196">
        <f t="shared" ref="I13:I15" si="14">H13/$H$15</f>
        <v>3.350262853069589E-2</v>
      </c>
      <c r="J13" s="197">
        <f t="shared" ref="J13:J15" si="15">H13-G13</f>
        <v>-1841</v>
      </c>
      <c r="K13" s="196">
        <f t="shared" ref="K13:K15" si="16">J13/G13</f>
        <v>-0.83040144339197108</v>
      </c>
      <c r="L13" s="210">
        <v>250</v>
      </c>
      <c r="M13" s="210">
        <v>376</v>
      </c>
      <c r="N13" s="211">
        <f t="shared" ref="N13:N15" si="17">M13/$M$15</f>
        <v>3.350262853069589E-2</v>
      </c>
      <c r="O13" s="212">
        <f t="shared" ref="O13:O15" si="18">M13-L13</f>
        <v>126</v>
      </c>
      <c r="P13" s="211">
        <f t="shared" ref="P13:P15" si="19">O13/L13</f>
        <v>0.504</v>
      </c>
    </row>
    <row r="14" spans="1:18" x14ac:dyDescent="0.45">
      <c r="A14" s="191" t="s">
        <v>28</v>
      </c>
      <c r="B14" s="192">
        <v>140657</v>
      </c>
      <c r="C14" s="192">
        <v>24429</v>
      </c>
      <c r="D14" s="193">
        <f t="shared" si="11"/>
        <v>0.86849402730375425</v>
      </c>
      <c r="E14" s="194">
        <f t="shared" si="12"/>
        <v>-116228</v>
      </c>
      <c r="F14" s="193">
        <f t="shared" si="13"/>
        <v>-0.82632218801766</v>
      </c>
      <c r="G14" s="195">
        <v>11965</v>
      </c>
      <c r="H14" s="195">
        <v>10638</v>
      </c>
      <c r="I14" s="196">
        <f t="shared" si="14"/>
        <v>0.94787489975942263</v>
      </c>
      <c r="J14" s="197">
        <f t="shared" si="15"/>
        <v>-1327</v>
      </c>
      <c r="K14" s="196">
        <f t="shared" si="16"/>
        <v>-0.11090681153363978</v>
      </c>
      <c r="L14" s="210">
        <v>10331</v>
      </c>
      <c r="M14" s="210">
        <v>10638</v>
      </c>
      <c r="N14" s="211">
        <f t="shared" si="17"/>
        <v>0.94787489975942263</v>
      </c>
      <c r="O14" s="212">
        <f t="shared" si="18"/>
        <v>307</v>
      </c>
      <c r="P14" s="211">
        <f t="shared" si="19"/>
        <v>2.9716387571387087E-2</v>
      </c>
    </row>
    <row r="15" spans="1:18" s="222" customFormat="1" x14ac:dyDescent="0.45">
      <c r="A15" s="198" t="s">
        <v>81</v>
      </c>
      <c r="B15" s="199">
        <f>SUM(B12:B14)</f>
        <v>157925</v>
      </c>
      <c r="C15" s="199">
        <f>SUM(C12:C14)</f>
        <v>28128</v>
      </c>
      <c r="D15" s="231">
        <f t="shared" si="11"/>
        <v>1</v>
      </c>
      <c r="E15" s="199">
        <f t="shared" si="12"/>
        <v>-129797</v>
      </c>
      <c r="F15" s="200">
        <f t="shared" si="13"/>
        <v>-0.82189013772360298</v>
      </c>
      <c r="G15" s="201">
        <f>SUM(G12:G14)</f>
        <v>15195</v>
      </c>
      <c r="H15" s="201">
        <f>SUM(H12:H14)</f>
        <v>11223</v>
      </c>
      <c r="I15" s="232">
        <f t="shared" si="14"/>
        <v>1</v>
      </c>
      <c r="J15" s="203">
        <f t="shared" si="15"/>
        <v>-3972</v>
      </c>
      <c r="K15" s="204">
        <f t="shared" si="16"/>
        <v>-0.26140177690029615</v>
      </c>
      <c r="L15" s="213">
        <f>SUM(L12:L14)</f>
        <v>10797</v>
      </c>
      <c r="M15" s="213">
        <f>SUM(M12:M14)</f>
        <v>11223</v>
      </c>
      <c r="N15" s="233">
        <f t="shared" si="17"/>
        <v>1</v>
      </c>
      <c r="O15" s="215">
        <f t="shared" si="18"/>
        <v>426</v>
      </c>
      <c r="P15" s="216">
        <f t="shared" si="19"/>
        <v>3.9455404278966377E-2</v>
      </c>
    </row>
    <row r="16" spans="1:18" s="222" customFormat="1" hidden="1" x14ac:dyDescent="0.45">
      <c r="A16" s="198"/>
      <c r="B16" s="199"/>
      <c r="C16" s="199"/>
      <c r="D16" s="199"/>
      <c r="E16" s="199"/>
      <c r="F16" s="200"/>
      <c r="G16" s="201"/>
      <c r="H16" s="201"/>
      <c r="I16" s="201"/>
      <c r="J16" s="203"/>
      <c r="K16" s="204"/>
      <c r="L16" s="213"/>
      <c r="M16" s="213"/>
      <c r="N16" s="213"/>
      <c r="O16" s="215"/>
      <c r="P16" s="216"/>
    </row>
    <row r="17" spans="1:16" hidden="1" x14ac:dyDescent="0.45">
      <c r="A17" s="205" t="s">
        <v>347</v>
      </c>
      <c r="B17" s="194"/>
      <c r="C17" s="194"/>
      <c r="D17" s="194"/>
      <c r="E17" s="189"/>
      <c r="F17" s="189"/>
      <c r="G17" s="195"/>
      <c r="H17" s="195"/>
      <c r="I17" s="195"/>
      <c r="J17" s="190"/>
      <c r="K17" s="190"/>
      <c r="L17" s="210"/>
      <c r="M17" s="210"/>
      <c r="N17" s="210"/>
      <c r="O17" s="209"/>
      <c r="P17" s="209"/>
    </row>
    <row r="18" spans="1:16" hidden="1" x14ac:dyDescent="0.45">
      <c r="A18" s="191" t="s">
        <v>79</v>
      </c>
      <c r="B18" s="192">
        <v>6143</v>
      </c>
      <c r="C18" s="192">
        <v>1232</v>
      </c>
      <c r="D18" s="193">
        <f>C18/28128</f>
        <v>4.379977246871445E-2</v>
      </c>
      <c r="E18" s="194">
        <f>C18-B18</f>
        <v>-4911</v>
      </c>
      <c r="F18" s="193">
        <f>E18/B18</f>
        <v>-0.79944652449943021</v>
      </c>
      <c r="G18" s="195">
        <v>1013</v>
      </c>
      <c r="H18" s="195">
        <v>209</v>
      </c>
      <c r="I18" s="196">
        <f>H18/$H$15</f>
        <v>1.8622471709881492E-2</v>
      </c>
      <c r="J18" s="197">
        <f>H18-G18</f>
        <v>-804</v>
      </c>
      <c r="K18" s="196">
        <f>J18/G18</f>
        <v>-0.79368213228035533</v>
      </c>
      <c r="L18" s="210">
        <v>216</v>
      </c>
      <c r="M18" s="210">
        <v>209</v>
      </c>
      <c r="N18" s="211">
        <f>M18/$M$15</f>
        <v>1.8622471709881492E-2</v>
      </c>
      <c r="O18" s="212">
        <f>M18-L18</f>
        <v>-7</v>
      </c>
      <c r="P18" s="211">
        <f>O18/L18</f>
        <v>-3.2407407407407406E-2</v>
      </c>
    </row>
    <row r="19" spans="1:16" hidden="1" x14ac:dyDescent="0.45">
      <c r="A19" s="191" t="s">
        <v>86</v>
      </c>
      <c r="B19" s="192">
        <v>3066</v>
      </c>
      <c r="C19" s="192">
        <v>771</v>
      </c>
      <c r="D19" s="193">
        <f t="shared" ref="D19:D25" si="20">C19/28128</f>
        <v>2.7410409556313992E-2</v>
      </c>
      <c r="E19" s="194">
        <f t="shared" ref="E19:E25" si="21">C19-B19</f>
        <v>-2295</v>
      </c>
      <c r="F19" s="193">
        <f t="shared" ref="F19:F25" si="22">E19/B19</f>
        <v>-0.74853228962818008</v>
      </c>
      <c r="G19" s="195">
        <v>721</v>
      </c>
      <c r="H19" s="195">
        <v>64</v>
      </c>
      <c r="I19" s="196">
        <f t="shared" ref="I19:I25" si="23">H19/$H$15</f>
        <v>5.7025750690546202E-3</v>
      </c>
      <c r="J19" s="197">
        <f t="shared" ref="J19:J25" si="24">H19-G19</f>
        <v>-657</v>
      </c>
      <c r="K19" s="196">
        <f t="shared" ref="K19:K25" si="25">J19/G19</f>
        <v>-0.91123439667128991</v>
      </c>
      <c r="L19" s="210">
        <v>50</v>
      </c>
      <c r="M19" s="210">
        <v>64</v>
      </c>
      <c r="N19" s="211">
        <f t="shared" ref="N19:N25" si="26">M19/$M$15</f>
        <v>5.7025750690546202E-3</v>
      </c>
      <c r="O19" s="212">
        <f t="shared" ref="O19:O25" si="27">M19-L19</f>
        <v>14</v>
      </c>
      <c r="P19" s="211">
        <f t="shared" ref="P19:P25" si="28">O19/L19</f>
        <v>0.28000000000000003</v>
      </c>
    </row>
    <row r="20" spans="1:16" hidden="1" x14ac:dyDescent="0.45">
      <c r="A20" s="191" t="s">
        <v>87</v>
      </c>
      <c r="B20" s="192">
        <v>2679</v>
      </c>
      <c r="C20" s="192">
        <v>430</v>
      </c>
      <c r="D20" s="193">
        <f t="shared" si="20"/>
        <v>1.5287258248009101E-2</v>
      </c>
      <c r="E20" s="194">
        <f t="shared" si="21"/>
        <v>-2249</v>
      </c>
      <c r="F20" s="193">
        <f t="shared" si="22"/>
        <v>-0.83949234789100413</v>
      </c>
      <c r="G20" s="195">
        <v>383</v>
      </c>
      <c r="H20" s="195">
        <v>63</v>
      </c>
      <c r="I20" s="196">
        <f t="shared" si="23"/>
        <v>5.6134723336006415E-3</v>
      </c>
      <c r="J20" s="197">
        <f t="shared" si="24"/>
        <v>-320</v>
      </c>
      <c r="K20" s="196">
        <f t="shared" si="25"/>
        <v>-0.835509138381201</v>
      </c>
      <c r="L20" s="210">
        <v>47</v>
      </c>
      <c r="M20" s="210">
        <v>63</v>
      </c>
      <c r="N20" s="211">
        <f t="shared" si="26"/>
        <v>5.6134723336006415E-3</v>
      </c>
      <c r="O20" s="212">
        <f t="shared" si="27"/>
        <v>16</v>
      </c>
      <c r="P20" s="211">
        <f t="shared" si="28"/>
        <v>0.34042553191489361</v>
      </c>
    </row>
    <row r="21" spans="1:16" hidden="1" x14ac:dyDescent="0.45">
      <c r="A21" s="191" t="s">
        <v>88</v>
      </c>
      <c r="B21" s="192">
        <v>4502</v>
      </c>
      <c r="C21" s="192">
        <v>1035</v>
      </c>
      <c r="D21" s="193">
        <f t="shared" si="20"/>
        <v>3.6796075085324231E-2</v>
      </c>
      <c r="E21" s="194">
        <f t="shared" si="21"/>
        <v>-3467</v>
      </c>
      <c r="F21" s="193">
        <f t="shared" si="22"/>
        <v>-0.77010217681030657</v>
      </c>
      <c r="G21" s="195">
        <v>903</v>
      </c>
      <c r="H21" s="195">
        <v>167</v>
      </c>
      <c r="I21" s="196">
        <f t="shared" si="23"/>
        <v>1.4880156820814399E-2</v>
      </c>
      <c r="J21" s="197">
        <f t="shared" si="24"/>
        <v>-736</v>
      </c>
      <c r="K21" s="196">
        <f t="shared" si="25"/>
        <v>-0.81506090808416387</v>
      </c>
      <c r="L21" s="210">
        <v>132</v>
      </c>
      <c r="M21" s="210">
        <v>167</v>
      </c>
      <c r="N21" s="211">
        <f t="shared" si="26"/>
        <v>1.4880156820814399E-2</v>
      </c>
      <c r="O21" s="212">
        <f t="shared" si="27"/>
        <v>35</v>
      </c>
      <c r="P21" s="211">
        <f t="shared" si="28"/>
        <v>0.26515151515151514</v>
      </c>
    </row>
    <row r="22" spans="1:16" hidden="1" x14ac:dyDescent="0.45">
      <c r="A22" s="191" t="s">
        <v>89</v>
      </c>
      <c r="B22" s="192">
        <v>586</v>
      </c>
      <c r="C22" s="192">
        <v>200</v>
      </c>
      <c r="D22" s="193">
        <f t="shared" si="20"/>
        <v>7.1103526734926049E-3</v>
      </c>
      <c r="E22" s="194">
        <f t="shared" si="21"/>
        <v>-386</v>
      </c>
      <c r="F22" s="193">
        <f t="shared" si="22"/>
        <v>-0.65870307167235498</v>
      </c>
      <c r="G22" s="195">
        <v>182</v>
      </c>
      <c r="H22" s="195">
        <v>81</v>
      </c>
      <c r="I22" s="196">
        <f t="shared" si="23"/>
        <v>7.2173215717722533E-3</v>
      </c>
      <c r="J22" s="197">
        <f t="shared" si="24"/>
        <v>-101</v>
      </c>
      <c r="K22" s="196">
        <f t="shared" si="25"/>
        <v>-0.55494505494505497</v>
      </c>
      <c r="L22" s="210">
        <v>18</v>
      </c>
      <c r="M22" s="210">
        <v>81</v>
      </c>
      <c r="N22" s="211">
        <f t="shared" si="26"/>
        <v>7.2173215717722533E-3</v>
      </c>
      <c r="O22" s="212">
        <f t="shared" si="27"/>
        <v>63</v>
      </c>
      <c r="P22" s="211">
        <f t="shared" si="28"/>
        <v>3.5</v>
      </c>
    </row>
    <row r="23" spans="1:16" hidden="1" x14ac:dyDescent="0.45">
      <c r="A23" s="191" t="s">
        <v>90</v>
      </c>
      <c r="B23" s="192">
        <v>292</v>
      </c>
      <c r="C23" s="192">
        <v>31</v>
      </c>
      <c r="D23" s="193">
        <f t="shared" si="20"/>
        <v>1.1021046643913538E-3</v>
      </c>
      <c r="E23" s="194">
        <f t="shared" si="21"/>
        <v>-261</v>
      </c>
      <c r="F23" s="193">
        <f t="shared" si="22"/>
        <v>-0.89383561643835618</v>
      </c>
      <c r="G23" s="195">
        <v>28</v>
      </c>
      <c r="H23" s="195">
        <v>1</v>
      </c>
      <c r="I23" s="196">
        <f t="shared" si="23"/>
        <v>8.910273545397844E-5</v>
      </c>
      <c r="J23" s="197">
        <f t="shared" si="24"/>
        <v>-27</v>
      </c>
      <c r="K23" s="196">
        <f t="shared" si="25"/>
        <v>-0.9642857142857143</v>
      </c>
      <c r="L23" s="210">
        <v>3</v>
      </c>
      <c r="M23" s="210">
        <v>1</v>
      </c>
      <c r="N23" s="211">
        <f t="shared" si="26"/>
        <v>8.910273545397844E-5</v>
      </c>
      <c r="O23" s="212">
        <f t="shared" si="27"/>
        <v>-2</v>
      </c>
      <c r="P23" s="211">
        <f t="shared" si="28"/>
        <v>-0.66666666666666663</v>
      </c>
    </row>
    <row r="24" spans="1:16" hidden="1" x14ac:dyDescent="0.45">
      <c r="A24" s="191" t="s">
        <v>28</v>
      </c>
      <c r="B24" s="192">
        <v>140657</v>
      </c>
      <c r="C24" s="192">
        <v>24429</v>
      </c>
      <c r="D24" s="193">
        <f t="shared" si="20"/>
        <v>0.86849402730375425</v>
      </c>
      <c r="E24" s="194">
        <f t="shared" si="21"/>
        <v>-116228</v>
      </c>
      <c r="F24" s="193">
        <f t="shared" si="22"/>
        <v>-0.82632218801766</v>
      </c>
      <c r="G24" s="195">
        <v>11965</v>
      </c>
      <c r="H24" s="195">
        <v>10638</v>
      </c>
      <c r="I24" s="196">
        <f t="shared" si="23"/>
        <v>0.94787489975942263</v>
      </c>
      <c r="J24" s="197">
        <f t="shared" si="24"/>
        <v>-1327</v>
      </c>
      <c r="K24" s="196">
        <f t="shared" si="25"/>
        <v>-0.11090681153363978</v>
      </c>
      <c r="L24" s="210">
        <v>10331</v>
      </c>
      <c r="M24" s="210">
        <v>10638</v>
      </c>
      <c r="N24" s="211">
        <f t="shared" si="26"/>
        <v>0.94787489975942263</v>
      </c>
      <c r="O24" s="212">
        <f t="shared" si="27"/>
        <v>307</v>
      </c>
      <c r="P24" s="211">
        <f t="shared" si="28"/>
        <v>2.9716387571387087E-2</v>
      </c>
    </row>
    <row r="25" spans="1:16" s="222" customFormat="1" hidden="1" x14ac:dyDescent="0.45">
      <c r="A25" s="198" t="s">
        <v>81</v>
      </c>
      <c r="B25" s="199">
        <f>SUM(B18:B24)</f>
        <v>157925</v>
      </c>
      <c r="C25" s="199">
        <f>SUM(C18:C24)</f>
        <v>28128</v>
      </c>
      <c r="D25" s="200">
        <f t="shared" si="20"/>
        <v>1</v>
      </c>
      <c r="E25" s="199">
        <f t="shared" si="21"/>
        <v>-129797</v>
      </c>
      <c r="F25" s="200">
        <f t="shared" si="22"/>
        <v>-0.82189013772360298</v>
      </c>
      <c r="G25" s="201">
        <f>SUM(G18:G24)</f>
        <v>15195</v>
      </c>
      <c r="H25" s="201">
        <f>SUM(H18:H24)</f>
        <v>11223</v>
      </c>
      <c r="I25" s="202">
        <f t="shared" si="23"/>
        <v>1</v>
      </c>
      <c r="J25" s="203">
        <f t="shared" si="24"/>
        <v>-3972</v>
      </c>
      <c r="K25" s="204">
        <f t="shared" si="25"/>
        <v>-0.26140177690029615</v>
      </c>
      <c r="L25" s="213">
        <f>SUM(L18:L24)</f>
        <v>10797</v>
      </c>
      <c r="M25" s="213">
        <f>SUM(M18:M24)</f>
        <v>11223</v>
      </c>
      <c r="N25" s="214">
        <f t="shared" si="26"/>
        <v>1</v>
      </c>
      <c r="O25" s="215">
        <f t="shared" si="27"/>
        <v>426</v>
      </c>
      <c r="P25" s="216">
        <f t="shared" si="28"/>
        <v>3.9455404278966377E-2</v>
      </c>
    </row>
    <row r="26" spans="1:16" s="222" customFormat="1" x14ac:dyDescent="0.45">
      <c r="A26" s="198"/>
      <c r="B26" s="199"/>
      <c r="C26" s="199"/>
      <c r="D26" s="231"/>
      <c r="E26" s="199"/>
      <c r="F26" s="200"/>
      <c r="G26" s="201"/>
      <c r="H26" s="201"/>
      <c r="I26" s="232"/>
      <c r="J26" s="203"/>
      <c r="K26" s="204"/>
      <c r="L26" s="213"/>
      <c r="M26" s="213"/>
      <c r="N26" s="233"/>
      <c r="O26" s="215"/>
      <c r="P26" s="216"/>
    </row>
    <row r="27" spans="1:16" x14ac:dyDescent="0.45">
      <c r="A27" s="205" t="s">
        <v>342</v>
      </c>
      <c r="B27" s="194"/>
      <c r="C27" s="194"/>
      <c r="D27" s="194"/>
      <c r="E27" s="189"/>
      <c r="F27" s="189"/>
      <c r="G27" s="195"/>
      <c r="H27" s="195"/>
      <c r="I27" s="195"/>
      <c r="J27" s="190"/>
      <c r="K27" s="190"/>
      <c r="L27" s="210"/>
      <c r="M27" s="210"/>
      <c r="N27" s="210"/>
      <c r="O27" s="209"/>
      <c r="P27" s="209"/>
    </row>
    <row r="28" spans="1:16" x14ac:dyDescent="0.45">
      <c r="A28" s="191" t="s">
        <v>77</v>
      </c>
      <c r="B28" s="192">
        <v>84791</v>
      </c>
      <c r="C28" s="192">
        <v>16069</v>
      </c>
      <c r="D28" s="193">
        <f>C28/$C$30</f>
        <v>0.57128128555176338</v>
      </c>
      <c r="E28" s="194">
        <f>C28-B28</f>
        <v>-68722</v>
      </c>
      <c r="F28" s="193">
        <f>E28/B28</f>
        <v>-0.81048696205965254</v>
      </c>
      <c r="G28" s="195">
        <v>8734</v>
      </c>
      <c r="H28" s="195">
        <v>6323</v>
      </c>
      <c r="I28" s="196">
        <f>H28/$H$30</f>
        <v>0.56339659627550565</v>
      </c>
      <c r="J28" s="197">
        <f>H28-G28</f>
        <v>-2411</v>
      </c>
      <c r="K28" s="196">
        <f>J28/G28</f>
        <v>-0.27604762995191207</v>
      </c>
      <c r="L28" s="210">
        <v>6035</v>
      </c>
      <c r="M28" s="210">
        <v>6323</v>
      </c>
      <c r="N28" s="211">
        <f>M28/$M$30</f>
        <v>0.56339659627550565</v>
      </c>
      <c r="O28" s="212">
        <f>M28-L28</f>
        <v>288</v>
      </c>
      <c r="P28" s="211">
        <f>O28/L28</f>
        <v>4.7721623860811933E-2</v>
      </c>
    </row>
    <row r="29" spans="1:16" x14ac:dyDescent="0.45">
      <c r="A29" s="191" t="s">
        <v>78</v>
      </c>
      <c r="B29" s="192">
        <v>73134</v>
      </c>
      <c r="C29" s="192">
        <v>12059</v>
      </c>
      <c r="D29" s="193">
        <f t="shared" ref="D29:D30" si="29">C29/$C$30</f>
        <v>0.42871871444823662</v>
      </c>
      <c r="E29" s="194">
        <f t="shared" ref="E29:E30" si="30">C29-B29</f>
        <v>-61075</v>
      </c>
      <c r="F29" s="193">
        <f t="shared" ref="F29:F30" si="31">E29/B29</f>
        <v>-0.83511089233461866</v>
      </c>
      <c r="G29" s="195">
        <v>6461</v>
      </c>
      <c r="H29" s="195">
        <v>4900</v>
      </c>
      <c r="I29" s="196">
        <f t="shared" ref="I29:I30" si="32">H29/$H$30</f>
        <v>0.43660340372449435</v>
      </c>
      <c r="J29" s="197">
        <f t="shared" ref="J29:J30" si="33">H29-G29</f>
        <v>-1561</v>
      </c>
      <c r="K29" s="196">
        <f t="shared" ref="K29:K30" si="34">J29/G29</f>
        <v>-0.24160346695557963</v>
      </c>
      <c r="L29" s="210">
        <v>4762</v>
      </c>
      <c r="M29" s="210">
        <v>4900</v>
      </c>
      <c r="N29" s="211">
        <f t="shared" ref="N29:N30" si="35">M29/$M$30</f>
        <v>0.43660340372449435</v>
      </c>
      <c r="O29" s="212">
        <f t="shared" ref="O29:O30" si="36">M29-L29</f>
        <v>138</v>
      </c>
      <c r="P29" s="211">
        <f t="shared" ref="P29:P30" si="37">O29/L29</f>
        <v>2.897942041159177E-2</v>
      </c>
    </row>
    <row r="30" spans="1:16" s="222" customFormat="1" x14ac:dyDescent="0.45">
      <c r="A30" s="198" t="s">
        <v>81</v>
      </c>
      <c r="B30" s="199">
        <f>SUM(B28:B29)</f>
        <v>157925</v>
      </c>
      <c r="C30" s="199">
        <f>SUM(C28:C29)</f>
        <v>28128</v>
      </c>
      <c r="D30" s="231">
        <f t="shared" si="29"/>
        <v>1</v>
      </c>
      <c r="E30" s="199">
        <f t="shared" si="30"/>
        <v>-129797</v>
      </c>
      <c r="F30" s="200">
        <f t="shared" si="31"/>
        <v>-0.82189013772360298</v>
      </c>
      <c r="G30" s="201">
        <f>SUM(G28:G29)</f>
        <v>15195</v>
      </c>
      <c r="H30" s="201">
        <f>SUM(H28:H29)</f>
        <v>11223</v>
      </c>
      <c r="I30" s="232">
        <f t="shared" si="32"/>
        <v>1</v>
      </c>
      <c r="J30" s="203">
        <f t="shared" si="33"/>
        <v>-3972</v>
      </c>
      <c r="K30" s="204">
        <f t="shared" si="34"/>
        <v>-0.26140177690029615</v>
      </c>
      <c r="L30" s="213">
        <f>SUM(L28:L29)</f>
        <v>10797</v>
      </c>
      <c r="M30" s="213">
        <f>SUM(M28:M29)</f>
        <v>11223</v>
      </c>
      <c r="N30" s="214">
        <f t="shared" si="35"/>
        <v>1</v>
      </c>
      <c r="O30" s="215">
        <f t="shared" si="36"/>
        <v>426</v>
      </c>
      <c r="P30" s="216">
        <f t="shared" si="37"/>
        <v>3.9455404278966377E-2</v>
      </c>
    </row>
    <row r="31" spans="1:16" s="222" customFormat="1" x14ac:dyDescent="0.45">
      <c r="A31" s="198"/>
      <c r="B31" s="199"/>
      <c r="C31" s="199"/>
      <c r="D31" s="199"/>
      <c r="E31" s="199"/>
      <c r="F31" s="200"/>
      <c r="G31" s="201"/>
      <c r="H31" s="201"/>
      <c r="I31" s="201"/>
      <c r="J31" s="203"/>
      <c r="K31" s="204"/>
      <c r="L31" s="213"/>
      <c r="M31" s="213"/>
      <c r="N31" s="213"/>
      <c r="O31" s="215"/>
      <c r="P31" s="216"/>
    </row>
    <row r="32" spans="1:16" x14ac:dyDescent="0.45">
      <c r="A32" s="188" t="s">
        <v>353</v>
      </c>
      <c r="B32" s="189"/>
      <c r="C32" s="189"/>
      <c r="D32" s="189"/>
      <c r="E32" s="189"/>
      <c r="F32" s="189"/>
      <c r="G32" s="190"/>
      <c r="H32" s="190"/>
      <c r="I32" s="190"/>
      <c r="J32" s="190"/>
      <c r="K32" s="190"/>
      <c r="L32" s="209"/>
      <c r="M32" s="209"/>
      <c r="N32" s="209"/>
      <c r="O32" s="209"/>
      <c r="P32" s="209"/>
    </row>
    <row r="33" spans="1:16" x14ac:dyDescent="0.45">
      <c r="A33" s="234" t="s">
        <v>267</v>
      </c>
      <c r="B33" s="230">
        <v>140657</v>
      </c>
      <c r="C33" s="235">
        <v>24429</v>
      </c>
      <c r="D33" s="236">
        <f>C33/$C$49</f>
        <v>0.86849402730375425</v>
      </c>
      <c r="E33" s="237">
        <f>C33-B33</f>
        <v>-116228</v>
      </c>
      <c r="F33" s="236">
        <f>E33/B33</f>
        <v>-0.82632218801766</v>
      </c>
      <c r="G33" s="238">
        <v>11965</v>
      </c>
      <c r="H33" s="238">
        <v>10638</v>
      </c>
      <c r="I33" s="239">
        <f>H33/$H$49</f>
        <v>0.95126531342215859</v>
      </c>
      <c r="J33" s="240">
        <f>H33-G33</f>
        <v>-1327</v>
      </c>
      <c r="K33" s="239">
        <f>J33/G33</f>
        <v>-0.11090681153363978</v>
      </c>
      <c r="L33" s="241">
        <v>10331</v>
      </c>
      <c r="M33" s="241">
        <v>10638</v>
      </c>
      <c r="N33" s="242">
        <f>M33/$M$49</f>
        <v>0.95126531342215859</v>
      </c>
      <c r="O33" s="243">
        <f>M33-L33</f>
        <v>307</v>
      </c>
      <c r="P33" s="242">
        <f>O33/L33</f>
        <v>2.9716387571387087E-2</v>
      </c>
    </row>
    <row r="34" spans="1:16" x14ac:dyDescent="0.45">
      <c r="A34" s="234" t="s">
        <v>115</v>
      </c>
      <c r="B34" s="235">
        <v>4124</v>
      </c>
      <c r="C34" s="235">
        <v>707</v>
      </c>
      <c r="D34" s="236">
        <f t="shared" ref="D34:D49" si="38">C34/$C$49</f>
        <v>2.5135096700796361E-2</v>
      </c>
      <c r="E34" s="237">
        <f t="shared" ref="E34:E49" si="39">C34-B34</f>
        <v>-3417</v>
      </c>
      <c r="F34" s="236">
        <f t="shared" ref="F34:F49" si="40">E34/B34</f>
        <v>-0.8285645004849661</v>
      </c>
      <c r="G34" s="238">
        <v>612</v>
      </c>
      <c r="H34" s="238">
        <v>117</v>
      </c>
      <c r="I34" s="239">
        <f t="shared" ref="I34:I49" si="41">H34/$H$49</f>
        <v>1.0462308861665028E-2</v>
      </c>
      <c r="J34" s="240">
        <f t="shared" ref="J34:J49" si="42">H34-G34</f>
        <v>-495</v>
      </c>
      <c r="K34" s="239">
        <f t="shared" ref="K34:K49" si="43">J34/G34</f>
        <v>-0.80882352941176472</v>
      </c>
      <c r="L34" s="241">
        <v>93</v>
      </c>
      <c r="M34" s="241">
        <v>117</v>
      </c>
      <c r="N34" s="242">
        <f>M34/$M$49</f>
        <v>1.0462308861665028E-2</v>
      </c>
      <c r="O34" s="243">
        <f t="shared" ref="O34:O49" si="44">M34-L34</f>
        <v>24</v>
      </c>
      <c r="P34" s="242">
        <f t="shared" ref="P34:P49" si="45">O34/L34</f>
        <v>0.25806451612903225</v>
      </c>
    </row>
    <row r="35" spans="1:16" x14ac:dyDescent="0.45">
      <c r="A35" s="234" t="s">
        <v>274</v>
      </c>
      <c r="B35" s="235">
        <v>2664</v>
      </c>
      <c r="C35" s="235">
        <v>665</v>
      </c>
      <c r="D35" s="236">
        <f t="shared" si="38"/>
        <v>2.3641922639362913E-2</v>
      </c>
      <c r="E35" s="237">
        <f t="shared" si="39"/>
        <v>-1999</v>
      </c>
      <c r="F35" s="236">
        <f t="shared" si="40"/>
        <v>-0.75037537537537535</v>
      </c>
      <c r="G35" s="238">
        <v>632</v>
      </c>
      <c r="H35" s="238">
        <v>59</v>
      </c>
      <c r="I35" s="239">
        <f t="shared" si="41"/>
        <v>5.2758651524635611E-3</v>
      </c>
      <c r="J35" s="240">
        <f t="shared" si="42"/>
        <v>-573</v>
      </c>
      <c r="K35" s="239">
        <f t="shared" si="43"/>
        <v>-0.90664556962025311</v>
      </c>
      <c r="L35" s="241">
        <v>33</v>
      </c>
      <c r="M35" s="241">
        <v>59</v>
      </c>
      <c r="N35" s="242">
        <f>M35/$M$49</f>
        <v>5.2758651524635611E-3</v>
      </c>
      <c r="O35" s="243">
        <f t="shared" si="44"/>
        <v>26</v>
      </c>
      <c r="P35" s="242">
        <f t="shared" si="45"/>
        <v>0.78787878787878785</v>
      </c>
    </row>
    <row r="36" spans="1:16" x14ac:dyDescent="0.45">
      <c r="A36" s="234" t="s">
        <v>246</v>
      </c>
      <c r="B36" s="235">
        <v>28</v>
      </c>
      <c r="C36" s="235">
        <v>11</v>
      </c>
      <c r="D36" s="236">
        <f t="shared" si="38"/>
        <v>3.9106939704209329E-4</v>
      </c>
      <c r="E36" s="237">
        <f t="shared" si="39"/>
        <v>-17</v>
      </c>
      <c r="F36" s="236">
        <f t="shared" si="40"/>
        <v>-0.6071428571428571</v>
      </c>
      <c r="G36" s="238">
        <v>7</v>
      </c>
      <c r="H36" s="238">
        <v>59</v>
      </c>
      <c r="I36" s="239">
        <f t="shared" si="41"/>
        <v>5.2758651524635611E-3</v>
      </c>
      <c r="J36" s="240">
        <f t="shared" si="42"/>
        <v>52</v>
      </c>
      <c r="K36" s="239">
        <f t="shared" si="43"/>
        <v>7.4285714285714288</v>
      </c>
      <c r="L36" s="241">
        <v>4</v>
      </c>
      <c r="M36" s="241">
        <v>59</v>
      </c>
      <c r="N36" s="242">
        <f>M36/$M$49</f>
        <v>5.2758651524635611E-3</v>
      </c>
      <c r="O36" s="243">
        <f t="shared" si="44"/>
        <v>55</v>
      </c>
      <c r="P36" s="242">
        <f t="shared" si="45"/>
        <v>13.75</v>
      </c>
    </row>
    <row r="37" spans="1:16" s="222" customFormat="1" x14ac:dyDescent="0.45">
      <c r="A37" s="234" t="s">
        <v>242</v>
      </c>
      <c r="B37" s="230">
        <v>1041</v>
      </c>
      <c r="C37" s="230">
        <v>180</v>
      </c>
      <c r="D37" s="236">
        <f t="shared" si="38"/>
        <v>6.3993174061433445E-3</v>
      </c>
      <c r="E37" s="237">
        <f t="shared" si="39"/>
        <v>-861</v>
      </c>
      <c r="F37" s="236">
        <f t="shared" si="40"/>
        <v>-0.82708933717579247</v>
      </c>
      <c r="G37" s="238">
        <v>166</v>
      </c>
      <c r="H37" s="238">
        <v>36</v>
      </c>
      <c r="I37" s="239">
        <f t="shared" si="41"/>
        <v>3.219171957435393E-3</v>
      </c>
      <c r="J37" s="240">
        <f t="shared" si="42"/>
        <v>-130</v>
      </c>
      <c r="K37" s="239">
        <f t="shared" si="43"/>
        <v>-0.7831325301204819</v>
      </c>
      <c r="L37" s="241">
        <v>14</v>
      </c>
      <c r="M37" s="241">
        <v>36</v>
      </c>
      <c r="N37" s="242">
        <f>M37/$M$49</f>
        <v>3.219171957435393E-3</v>
      </c>
      <c r="O37" s="243">
        <f t="shared" si="44"/>
        <v>22</v>
      </c>
      <c r="P37" s="242">
        <f t="shared" si="45"/>
        <v>1.5714285714285714</v>
      </c>
    </row>
    <row r="38" spans="1:16" x14ac:dyDescent="0.45">
      <c r="A38" s="234" t="s">
        <v>203</v>
      </c>
      <c r="B38" s="230">
        <v>1094</v>
      </c>
      <c r="C38" s="230">
        <v>224</v>
      </c>
      <c r="D38" s="236">
        <f t="shared" si="38"/>
        <v>7.9635949943117172E-3</v>
      </c>
      <c r="E38" s="237">
        <f t="shared" si="39"/>
        <v>-870</v>
      </c>
      <c r="F38" s="236">
        <f t="shared" si="40"/>
        <v>-0.79524680073126142</v>
      </c>
      <c r="G38" s="238">
        <v>197</v>
      </c>
      <c r="H38" s="238">
        <v>32</v>
      </c>
      <c r="I38" s="239">
        <f t="shared" si="41"/>
        <v>2.861486184387016E-3</v>
      </c>
      <c r="J38" s="240">
        <f t="shared" si="42"/>
        <v>-165</v>
      </c>
      <c r="K38" s="239">
        <f t="shared" si="43"/>
        <v>-0.8375634517766497</v>
      </c>
      <c r="L38" s="241">
        <v>27</v>
      </c>
      <c r="M38" s="241">
        <v>32</v>
      </c>
      <c r="N38" s="242">
        <f>M38/$M$49</f>
        <v>2.861486184387016E-3</v>
      </c>
      <c r="O38" s="243">
        <f t="shared" si="44"/>
        <v>5</v>
      </c>
      <c r="P38" s="242">
        <f t="shared" si="45"/>
        <v>0.18518518518518517</v>
      </c>
    </row>
    <row r="39" spans="1:16" x14ac:dyDescent="0.45">
      <c r="A39" s="234" t="s">
        <v>124</v>
      </c>
      <c r="B39" s="230">
        <v>390</v>
      </c>
      <c r="C39" s="230">
        <v>67</v>
      </c>
      <c r="D39" s="236">
        <f t="shared" si="38"/>
        <v>2.3819681456200229E-3</v>
      </c>
      <c r="E39" s="237">
        <f t="shared" si="39"/>
        <v>-323</v>
      </c>
      <c r="F39" s="236">
        <f t="shared" si="40"/>
        <v>-0.82820512820512826</v>
      </c>
      <c r="G39" s="238">
        <v>53</v>
      </c>
      <c r="H39" s="238">
        <v>18</v>
      </c>
      <c r="I39" s="239">
        <f t="shared" si="41"/>
        <v>1.6095859787176965E-3</v>
      </c>
      <c r="J39" s="240">
        <f t="shared" si="42"/>
        <v>-35</v>
      </c>
      <c r="K39" s="239">
        <f t="shared" si="43"/>
        <v>-0.660377358490566</v>
      </c>
      <c r="L39" s="241">
        <v>14</v>
      </c>
      <c r="M39" s="241">
        <v>18</v>
      </c>
      <c r="N39" s="242">
        <f>M39/$M$49</f>
        <v>1.6095859787176965E-3</v>
      </c>
      <c r="O39" s="243">
        <f t="shared" si="44"/>
        <v>4</v>
      </c>
      <c r="P39" s="242">
        <f t="shared" si="45"/>
        <v>0.2857142857142857</v>
      </c>
    </row>
    <row r="40" spans="1:16" x14ac:dyDescent="0.45">
      <c r="A40" s="234" t="s">
        <v>228</v>
      </c>
      <c r="B40" s="235">
        <v>1173</v>
      </c>
      <c r="C40" s="235">
        <v>235</v>
      </c>
      <c r="D40" s="236">
        <f t="shared" si="38"/>
        <v>8.3546643913538117E-3</v>
      </c>
      <c r="E40" s="237">
        <f t="shared" si="39"/>
        <v>-938</v>
      </c>
      <c r="F40" s="236">
        <f t="shared" si="40"/>
        <v>-0.7996589940323956</v>
      </c>
      <c r="G40" s="238">
        <v>220</v>
      </c>
      <c r="H40" s="238">
        <v>17</v>
      </c>
      <c r="I40" s="239">
        <f t="shared" si="41"/>
        <v>1.5201645354556022E-3</v>
      </c>
      <c r="J40" s="240">
        <f t="shared" si="42"/>
        <v>-203</v>
      </c>
      <c r="K40" s="239">
        <f t="shared" si="43"/>
        <v>-0.92272727272727273</v>
      </c>
      <c r="L40" s="241">
        <v>15</v>
      </c>
      <c r="M40" s="241">
        <v>17</v>
      </c>
      <c r="N40" s="242">
        <f>M40/$M$49</f>
        <v>1.5201645354556022E-3</v>
      </c>
      <c r="O40" s="243">
        <f t="shared" si="44"/>
        <v>2</v>
      </c>
      <c r="P40" s="242">
        <f t="shared" si="45"/>
        <v>0.13333333333333333</v>
      </c>
    </row>
    <row r="41" spans="1:16" x14ac:dyDescent="0.45">
      <c r="A41" s="234" t="s">
        <v>123</v>
      </c>
      <c r="B41" s="235">
        <v>126</v>
      </c>
      <c r="C41" s="235">
        <v>41</v>
      </c>
      <c r="D41" s="236">
        <f t="shared" si="38"/>
        <v>1.457622298065984E-3</v>
      </c>
      <c r="E41" s="237">
        <f t="shared" si="39"/>
        <v>-85</v>
      </c>
      <c r="F41" s="236">
        <f t="shared" si="40"/>
        <v>-0.67460317460317465</v>
      </c>
      <c r="G41" s="238">
        <v>28</v>
      </c>
      <c r="H41" s="238">
        <v>15</v>
      </c>
      <c r="I41" s="239">
        <f t="shared" si="41"/>
        <v>1.3413216489314137E-3</v>
      </c>
      <c r="J41" s="240">
        <f t="shared" si="42"/>
        <v>-13</v>
      </c>
      <c r="K41" s="239">
        <f t="shared" si="43"/>
        <v>-0.4642857142857143</v>
      </c>
      <c r="L41" s="241">
        <v>13</v>
      </c>
      <c r="M41" s="241">
        <v>15</v>
      </c>
      <c r="N41" s="242">
        <f>M41/$M$49</f>
        <v>1.3413216489314137E-3</v>
      </c>
      <c r="O41" s="243">
        <f t="shared" si="44"/>
        <v>2</v>
      </c>
      <c r="P41" s="242">
        <f t="shared" si="45"/>
        <v>0.15384615384615385</v>
      </c>
    </row>
    <row r="42" spans="1:16" x14ac:dyDescent="0.45">
      <c r="A42" s="234" t="s">
        <v>244</v>
      </c>
      <c r="B42" s="235">
        <v>421</v>
      </c>
      <c r="C42" s="235">
        <v>115</v>
      </c>
      <c r="D42" s="236">
        <f t="shared" si="38"/>
        <v>4.0884527872582484E-3</v>
      </c>
      <c r="E42" s="237">
        <f t="shared" si="39"/>
        <v>-306</v>
      </c>
      <c r="F42" s="236">
        <f t="shared" si="40"/>
        <v>-0.72684085510688834</v>
      </c>
      <c r="G42" s="238">
        <v>106</v>
      </c>
      <c r="H42" s="238">
        <v>13</v>
      </c>
      <c r="I42" s="239">
        <f t="shared" si="41"/>
        <v>1.1624787624072252E-3</v>
      </c>
      <c r="J42" s="240">
        <f t="shared" si="42"/>
        <v>-93</v>
      </c>
      <c r="K42" s="239">
        <f t="shared" si="43"/>
        <v>-0.87735849056603776</v>
      </c>
      <c r="L42" s="241">
        <v>9</v>
      </c>
      <c r="M42" s="241">
        <v>13</v>
      </c>
      <c r="N42" s="242">
        <f>M42/$M$49</f>
        <v>1.1624787624072252E-3</v>
      </c>
      <c r="O42" s="243">
        <f t="shared" si="44"/>
        <v>4</v>
      </c>
      <c r="P42" s="242">
        <f t="shared" si="45"/>
        <v>0.44444444444444442</v>
      </c>
    </row>
    <row r="43" spans="1:16" s="222" customFormat="1" x14ac:dyDescent="0.45">
      <c r="A43" s="234" t="s">
        <v>133</v>
      </c>
      <c r="B43" s="230">
        <v>114</v>
      </c>
      <c r="C43" s="230">
        <v>37</v>
      </c>
      <c r="D43" s="236">
        <f t="shared" si="38"/>
        <v>1.3154152445961319E-3</v>
      </c>
      <c r="E43" s="237">
        <f t="shared" si="39"/>
        <v>-77</v>
      </c>
      <c r="F43" s="236">
        <f t="shared" si="40"/>
        <v>-0.67543859649122806</v>
      </c>
      <c r="G43" s="238">
        <v>28</v>
      </c>
      <c r="H43" s="238">
        <v>10</v>
      </c>
      <c r="I43" s="239">
        <f t="shared" si="41"/>
        <v>8.9421443262094249E-4</v>
      </c>
      <c r="J43" s="240">
        <f t="shared" si="42"/>
        <v>-18</v>
      </c>
      <c r="K43" s="239">
        <f t="shared" si="43"/>
        <v>-0.6428571428571429</v>
      </c>
      <c r="L43" s="241">
        <v>9</v>
      </c>
      <c r="M43" s="241">
        <v>10</v>
      </c>
      <c r="N43" s="242">
        <f>M43/$M$49</f>
        <v>8.9421443262094249E-4</v>
      </c>
      <c r="O43" s="243">
        <f t="shared" si="44"/>
        <v>1</v>
      </c>
      <c r="P43" s="242">
        <f t="shared" si="45"/>
        <v>0.1111111111111111</v>
      </c>
    </row>
    <row r="44" spans="1:16" x14ac:dyDescent="0.45">
      <c r="A44" s="234" t="s">
        <v>256</v>
      </c>
      <c r="B44" s="230">
        <v>280</v>
      </c>
      <c r="C44" s="230">
        <v>52</v>
      </c>
      <c r="D44" s="236">
        <f t="shared" si="38"/>
        <v>1.8486916951080774E-3</v>
      </c>
      <c r="E44" s="237">
        <f t="shared" si="39"/>
        <v>-228</v>
      </c>
      <c r="F44" s="236">
        <f t="shared" si="40"/>
        <v>-0.81428571428571428</v>
      </c>
      <c r="G44" s="238">
        <v>47</v>
      </c>
      <c r="H44" s="238">
        <v>10</v>
      </c>
      <c r="I44" s="239">
        <f t="shared" si="41"/>
        <v>8.9421443262094249E-4</v>
      </c>
      <c r="J44" s="240">
        <f t="shared" si="42"/>
        <v>-37</v>
      </c>
      <c r="K44" s="239">
        <f t="shared" si="43"/>
        <v>-0.78723404255319152</v>
      </c>
      <c r="L44" s="241">
        <v>5</v>
      </c>
      <c r="M44" s="241">
        <v>10</v>
      </c>
      <c r="N44" s="242">
        <f>M44/$M$49</f>
        <v>8.9421443262094249E-4</v>
      </c>
      <c r="O44" s="243">
        <f t="shared" si="44"/>
        <v>5</v>
      </c>
      <c r="P44" s="242">
        <f t="shared" si="45"/>
        <v>1</v>
      </c>
    </row>
    <row r="45" spans="1:16" x14ac:dyDescent="0.45">
      <c r="A45" s="234" t="s">
        <v>187</v>
      </c>
      <c r="B45" s="230">
        <v>819</v>
      </c>
      <c r="C45" s="230">
        <v>105</v>
      </c>
      <c r="D45" s="236">
        <f t="shared" si="38"/>
        <v>3.7329351535836178E-3</v>
      </c>
      <c r="E45" s="237">
        <f t="shared" si="39"/>
        <v>-714</v>
      </c>
      <c r="F45" s="236">
        <f t="shared" si="40"/>
        <v>-0.87179487179487181</v>
      </c>
      <c r="G45" s="238">
        <v>105</v>
      </c>
      <c r="H45" s="238">
        <v>9</v>
      </c>
      <c r="I45" s="239">
        <f t="shared" si="41"/>
        <v>8.0479298935884824E-4</v>
      </c>
      <c r="J45" s="240">
        <f t="shared" si="42"/>
        <v>-96</v>
      </c>
      <c r="K45" s="239">
        <f t="shared" si="43"/>
        <v>-0.91428571428571426</v>
      </c>
      <c r="L45" s="241"/>
      <c r="M45" s="241">
        <v>9</v>
      </c>
      <c r="N45" s="242">
        <f>M45/$M$49</f>
        <v>8.0479298935884824E-4</v>
      </c>
      <c r="O45" s="243">
        <f t="shared" si="44"/>
        <v>9</v>
      </c>
      <c r="P45" s="242"/>
    </row>
    <row r="46" spans="1:16" x14ac:dyDescent="0.45">
      <c r="A46" s="234" t="s">
        <v>245</v>
      </c>
      <c r="B46" s="230">
        <v>89</v>
      </c>
      <c r="C46" s="230">
        <v>10</v>
      </c>
      <c r="D46" s="236">
        <f t="shared" si="38"/>
        <v>3.5551763367463026E-4</v>
      </c>
      <c r="E46" s="237">
        <f t="shared" si="39"/>
        <v>-79</v>
      </c>
      <c r="F46" s="236">
        <f t="shared" si="40"/>
        <v>-0.88764044943820219</v>
      </c>
      <c r="G46" s="238">
        <v>8</v>
      </c>
      <c r="H46" s="238">
        <v>9</v>
      </c>
      <c r="I46" s="239">
        <f t="shared" si="41"/>
        <v>8.0479298935884824E-4</v>
      </c>
      <c r="J46" s="240">
        <f t="shared" si="42"/>
        <v>1</v>
      </c>
      <c r="K46" s="239">
        <f t="shared" si="43"/>
        <v>0.125</v>
      </c>
      <c r="L46" s="241">
        <v>2</v>
      </c>
      <c r="M46" s="241">
        <v>9</v>
      </c>
      <c r="N46" s="242">
        <f>M46/$M$49</f>
        <v>8.0479298935884824E-4</v>
      </c>
      <c r="O46" s="243">
        <f t="shared" si="44"/>
        <v>7</v>
      </c>
      <c r="P46" s="242">
        <f t="shared" si="45"/>
        <v>3.5</v>
      </c>
    </row>
    <row r="47" spans="1:16" x14ac:dyDescent="0.45">
      <c r="A47" s="234" t="s">
        <v>113</v>
      </c>
      <c r="B47" s="230">
        <v>112</v>
      </c>
      <c r="C47" s="230">
        <v>41</v>
      </c>
      <c r="D47" s="236">
        <f t="shared" si="38"/>
        <v>1.457622298065984E-3</v>
      </c>
      <c r="E47" s="237">
        <f t="shared" si="39"/>
        <v>-71</v>
      </c>
      <c r="F47" s="236">
        <f t="shared" si="40"/>
        <v>-0.6339285714285714</v>
      </c>
      <c r="G47" s="238">
        <v>41</v>
      </c>
      <c r="H47" s="238">
        <v>8</v>
      </c>
      <c r="I47" s="239">
        <f t="shared" si="41"/>
        <v>7.1537154609675399E-4</v>
      </c>
      <c r="J47" s="240">
        <f t="shared" si="42"/>
        <v>-33</v>
      </c>
      <c r="K47" s="239">
        <f t="shared" si="43"/>
        <v>-0.80487804878048785</v>
      </c>
      <c r="L47" s="241"/>
      <c r="M47" s="241">
        <v>8</v>
      </c>
      <c r="N47" s="242">
        <f>M47/$M$49</f>
        <v>7.1537154609675399E-4</v>
      </c>
      <c r="O47" s="243">
        <f t="shared" si="44"/>
        <v>8</v>
      </c>
      <c r="P47" s="242"/>
    </row>
    <row r="48" spans="1:16" x14ac:dyDescent="0.45">
      <c r="A48" s="234" t="s">
        <v>12</v>
      </c>
      <c r="B48" s="237">
        <v>4793</v>
      </c>
      <c r="C48" s="237">
        <v>1209</v>
      </c>
      <c r="D48" s="236">
        <f t="shared" si="38"/>
        <v>4.29820819112628E-2</v>
      </c>
      <c r="E48" s="237">
        <f t="shared" si="39"/>
        <v>-3584</v>
      </c>
      <c r="F48" s="236">
        <f t="shared" si="40"/>
        <v>-0.74775714583767994</v>
      </c>
      <c r="G48" s="238">
        <v>980</v>
      </c>
      <c r="H48" s="238">
        <v>133</v>
      </c>
      <c r="I48" s="239">
        <f t="shared" si="41"/>
        <v>1.1893051953858536E-2</v>
      </c>
      <c r="J48" s="240">
        <f t="shared" si="42"/>
        <v>-847</v>
      </c>
      <c r="K48" s="239">
        <f t="shared" si="43"/>
        <v>-0.86428571428571432</v>
      </c>
      <c r="L48" s="241">
        <v>196</v>
      </c>
      <c r="M48" s="241">
        <v>133</v>
      </c>
      <c r="N48" s="242">
        <f>M48/$M$49</f>
        <v>1.1893051953858536E-2</v>
      </c>
      <c r="O48" s="243">
        <f t="shared" si="44"/>
        <v>-63</v>
      </c>
      <c r="P48" s="242">
        <f t="shared" si="45"/>
        <v>-0.32142857142857145</v>
      </c>
    </row>
    <row r="49" spans="1:16" s="222" customFormat="1" x14ac:dyDescent="0.45">
      <c r="A49" s="198" t="s">
        <v>341</v>
      </c>
      <c r="B49" s="199">
        <f>SUM(B33:B48)</f>
        <v>157925</v>
      </c>
      <c r="C49" s="199">
        <f>SUM(C33:C48)</f>
        <v>28128</v>
      </c>
      <c r="D49" s="231">
        <f t="shared" si="38"/>
        <v>1</v>
      </c>
      <c r="E49" s="199">
        <f t="shared" si="39"/>
        <v>-129797</v>
      </c>
      <c r="F49" s="200">
        <f t="shared" si="40"/>
        <v>-0.82189013772360298</v>
      </c>
      <c r="G49" s="201">
        <f>SUM(G33:G48)</f>
        <v>15195</v>
      </c>
      <c r="H49" s="201">
        <f>SUM(H33:H48)</f>
        <v>11183</v>
      </c>
      <c r="I49" s="232">
        <f t="shared" si="41"/>
        <v>1</v>
      </c>
      <c r="J49" s="203">
        <f t="shared" si="42"/>
        <v>-4012</v>
      </c>
      <c r="K49" s="204">
        <f t="shared" si="43"/>
        <v>-0.2640342217834814</v>
      </c>
      <c r="L49" s="213">
        <f>SUM(L33:L48)</f>
        <v>10765</v>
      </c>
      <c r="M49" s="213">
        <f>SUM(M33:M48)</f>
        <v>11183</v>
      </c>
      <c r="N49" s="233">
        <f>M49/$M$49</f>
        <v>1</v>
      </c>
      <c r="O49" s="215">
        <f t="shared" si="44"/>
        <v>418</v>
      </c>
      <c r="P49" s="216">
        <f t="shared" si="45"/>
        <v>3.8829540176497909E-2</v>
      </c>
    </row>
    <row r="51" spans="1:16" x14ac:dyDescent="0.45">
      <c r="B51" s="244"/>
      <c r="C51" s="244"/>
      <c r="G51" s="245"/>
    </row>
    <row r="52" spans="1:16" x14ac:dyDescent="0.45">
      <c r="B52" s="245"/>
      <c r="C52" s="245"/>
    </row>
    <row r="53" spans="1:16" x14ac:dyDescent="0.45">
      <c r="B53" s="222"/>
    </row>
    <row r="55" spans="1:16" x14ac:dyDescent="0.45">
      <c r="G55" s="245"/>
    </row>
  </sheetData>
  <mergeCells count="11">
    <mergeCell ref="L1:P1"/>
    <mergeCell ref="A1:A2"/>
    <mergeCell ref="N2:N3"/>
    <mergeCell ref="P2:P3"/>
    <mergeCell ref="D2:D3"/>
    <mergeCell ref="F2:F3"/>
    <mergeCell ref="G2:H2"/>
    <mergeCell ref="I2:I3"/>
    <mergeCell ref="K2:K3"/>
    <mergeCell ref="B1:F1"/>
    <mergeCell ref="G1:K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0"/>
  <sheetViews>
    <sheetView workbookViewId="0">
      <selection activeCell="C6" sqref="C6:C14"/>
    </sheetView>
  </sheetViews>
  <sheetFormatPr defaultRowHeight="14.25" x14ac:dyDescent="0.45"/>
  <cols>
    <col min="1" max="1" width="47.1328125" style="60" customWidth="1"/>
    <col min="2" max="2" width="9.19921875" style="60" customWidth="1"/>
    <col min="3" max="3" width="44.86328125" style="60" customWidth="1"/>
    <col min="4" max="4" width="41.86328125" style="60" customWidth="1"/>
    <col min="5" max="5" width="26.1328125" style="60" customWidth="1"/>
    <col min="6" max="6" width="23.86328125" style="60" customWidth="1"/>
    <col min="7" max="7" width="18.19921875" style="60" customWidth="1"/>
    <col min="8" max="8" width="20.86328125" style="60" customWidth="1"/>
    <col min="9" max="9" width="19.53125" style="60" customWidth="1"/>
    <col min="10" max="256" width="9.1328125" style="60"/>
    <col min="257" max="257" width="28.86328125" style="60" customWidth="1"/>
    <col min="258" max="258" width="33.86328125" style="60" customWidth="1"/>
    <col min="259" max="259" width="41.46484375" style="60" customWidth="1"/>
    <col min="260" max="260" width="73.796875" style="60" customWidth="1"/>
    <col min="261" max="512" width="9.1328125" style="60"/>
    <col min="513" max="513" width="28.86328125" style="60" customWidth="1"/>
    <col min="514" max="514" width="33.86328125" style="60" customWidth="1"/>
    <col min="515" max="515" width="41.46484375" style="60" customWidth="1"/>
    <col min="516" max="516" width="73.796875" style="60" customWidth="1"/>
    <col min="517" max="768" width="9.1328125" style="60"/>
    <col min="769" max="769" width="28.86328125" style="60" customWidth="1"/>
    <col min="770" max="770" width="33.86328125" style="60" customWidth="1"/>
    <col min="771" max="771" width="41.46484375" style="60" customWidth="1"/>
    <col min="772" max="772" width="73.796875" style="60" customWidth="1"/>
    <col min="773" max="1024" width="9.1328125" style="60"/>
    <col min="1025" max="1025" width="28.86328125" style="60" customWidth="1"/>
    <col min="1026" max="1026" width="33.86328125" style="60" customWidth="1"/>
    <col min="1027" max="1027" width="41.46484375" style="60" customWidth="1"/>
    <col min="1028" max="1028" width="73.796875" style="60" customWidth="1"/>
    <col min="1029" max="1280" width="9.1328125" style="60"/>
    <col min="1281" max="1281" width="28.86328125" style="60" customWidth="1"/>
    <col min="1282" max="1282" width="33.86328125" style="60" customWidth="1"/>
    <col min="1283" max="1283" width="41.46484375" style="60" customWidth="1"/>
    <col min="1284" max="1284" width="73.796875" style="60" customWidth="1"/>
    <col min="1285" max="1536" width="9.1328125" style="60"/>
    <col min="1537" max="1537" width="28.86328125" style="60" customWidth="1"/>
    <col min="1538" max="1538" width="33.86328125" style="60" customWidth="1"/>
    <col min="1539" max="1539" width="41.46484375" style="60" customWidth="1"/>
    <col min="1540" max="1540" width="73.796875" style="60" customWidth="1"/>
    <col min="1541" max="1792" width="9.1328125" style="60"/>
    <col min="1793" max="1793" width="28.86328125" style="60" customWidth="1"/>
    <col min="1794" max="1794" width="33.86328125" style="60" customWidth="1"/>
    <col min="1795" max="1795" width="41.46484375" style="60" customWidth="1"/>
    <col min="1796" max="1796" width="73.796875" style="60" customWidth="1"/>
    <col min="1797" max="2048" width="9.1328125" style="60"/>
    <col min="2049" max="2049" width="28.86328125" style="60" customWidth="1"/>
    <col min="2050" max="2050" width="33.86328125" style="60" customWidth="1"/>
    <col min="2051" max="2051" width="41.46484375" style="60" customWidth="1"/>
    <col min="2052" max="2052" width="73.796875" style="60" customWidth="1"/>
    <col min="2053" max="2304" width="9.1328125" style="60"/>
    <col min="2305" max="2305" width="28.86328125" style="60" customWidth="1"/>
    <col min="2306" max="2306" width="33.86328125" style="60" customWidth="1"/>
    <col min="2307" max="2307" width="41.46484375" style="60" customWidth="1"/>
    <col min="2308" max="2308" width="73.796875" style="60" customWidth="1"/>
    <col min="2309" max="2560" width="9.1328125" style="60"/>
    <col min="2561" max="2561" width="28.86328125" style="60" customWidth="1"/>
    <col min="2562" max="2562" width="33.86328125" style="60" customWidth="1"/>
    <col min="2563" max="2563" width="41.46484375" style="60" customWidth="1"/>
    <col min="2564" max="2564" width="73.796875" style="60" customWidth="1"/>
    <col min="2565" max="2816" width="9.1328125" style="60"/>
    <col min="2817" max="2817" width="28.86328125" style="60" customWidth="1"/>
    <col min="2818" max="2818" width="33.86328125" style="60" customWidth="1"/>
    <col min="2819" max="2819" width="41.46484375" style="60" customWidth="1"/>
    <col min="2820" max="2820" width="73.796875" style="60" customWidth="1"/>
    <col min="2821" max="3072" width="9.1328125" style="60"/>
    <col min="3073" max="3073" width="28.86328125" style="60" customWidth="1"/>
    <col min="3074" max="3074" width="33.86328125" style="60" customWidth="1"/>
    <col min="3075" max="3075" width="41.46484375" style="60" customWidth="1"/>
    <col min="3076" max="3076" width="73.796875" style="60" customWidth="1"/>
    <col min="3077" max="3328" width="9.1328125" style="60"/>
    <col min="3329" max="3329" width="28.86328125" style="60" customWidth="1"/>
    <col min="3330" max="3330" width="33.86328125" style="60" customWidth="1"/>
    <col min="3331" max="3331" width="41.46484375" style="60" customWidth="1"/>
    <col min="3332" max="3332" width="73.796875" style="60" customWidth="1"/>
    <col min="3333" max="3584" width="9.1328125" style="60"/>
    <col min="3585" max="3585" width="28.86328125" style="60" customWidth="1"/>
    <col min="3586" max="3586" width="33.86328125" style="60" customWidth="1"/>
    <col min="3587" max="3587" width="41.46484375" style="60" customWidth="1"/>
    <col min="3588" max="3588" width="73.796875" style="60" customWidth="1"/>
    <col min="3589" max="3840" width="9.1328125" style="60"/>
    <col min="3841" max="3841" width="28.86328125" style="60" customWidth="1"/>
    <col min="3842" max="3842" width="33.86328125" style="60" customWidth="1"/>
    <col min="3843" max="3843" width="41.46484375" style="60" customWidth="1"/>
    <col min="3844" max="3844" width="73.796875" style="60" customWidth="1"/>
    <col min="3845" max="4096" width="9.1328125" style="60"/>
    <col min="4097" max="4097" width="28.86328125" style="60" customWidth="1"/>
    <col min="4098" max="4098" width="33.86328125" style="60" customWidth="1"/>
    <col min="4099" max="4099" width="41.46484375" style="60" customWidth="1"/>
    <col min="4100" max="4100" width="73.796875" style="60" customWidth="1"/>
    <col min="4101" max="4352" width="9.1328125" style="60"/>
    <col min="4353" max="4353" width="28.86328125" style="60" customWidth="1"/>
    <col min="4354" max="4354" width="33.86328125" style="60" customWidth="1"/>
    <col min="4355" max="4355" width="41.46484375" style="60" customWidth="1"/>
    <col min="4356" max="4356" width="73.796875" style="60" customWidth="1"/>
    <col min="4357" max="4608" width="9.1328125" style="60"/>
    <col min="4609" max="4609" width="28.86328125" style="60" customWidth="1"/>
    <col min="4610" max="4610" width="33.86328125" style="60" customWidth="1"/>
    <col min="4611" max="4611" width="41.46484375" style="60" customWidth="1"/>
    <col min="4612" max="4612" width="73.796875" style="60" customWidth="1"/>
    <col min="4613" max="4864" width="9.1328125" style="60"/>
    <col min="4865" max="4865" width="28.86328125" style="60" customWidth="1"/>
    <col min="4866" max="4866" width="33.86328125" style="60" customWidth="1"/>
    <col min="4867" max="4867" width="41.46484375" style="60" customWidth="1"/>
    <col min="4868" max="4868" width="73.796875" style="60" customWidth="1"/>
    <col min="4869" max="5120" width="9.1328125" style="60"/>
    <col min="5121" max="5121" width="28.86328125" style="60" customWidth="1"/>
    <col min="5122" max="5122" width="33.86328125" style="60" customWidth="1"/>
    <col min="5123" max="5123" width="41.46484375" style="60" customWidth="1"/>
    <col min="5124" max="5124" width="73.796875" style="60" customWidth="1"/>
    <col min="5125" max="5376" width="9.1328125" style="60"/>
    <col min="5377" max="5377" width="28.86328125" style="60" customWidth="1"/>
    <col min="5378" max="5378" width="33.86328125" style="60" customWidth="1"/>
    <col min="5379" max="5379" width="41.46484375" style="60" customWidth="1"/>
    <col min="5380" max="5380" width="73.796875" style="60" customWidth="1"/>
    <col min="5381" max="5632" width="9.1328125" style="60"/>
    <col min="5633" max="5633" width="28.86328125" style="60" customWidth="1"/>
    <col min="5634" max="5634" width="33.86328125" style="60" customWidth="1"/>
    <col min="5635" max="5635" width="41.46484375" style="60" customWidth="1"/>
    <col min="5636" max="5636" width="73.796875" style="60" customWidth="1"/>
    <col min="5637" max="5888" width="9.1328125" style="60"/>
    <col min="5889" max="5889" width="28.86328125" style="60" customWidth="1"/>
    <col min="5890" max="5890" width="33.86328125" style="60" customWidth="1"/>
    <col min="5891" max="5891" width="41.46484375" style="60" customWidth="1"/>
    <col min="5892" max="5892" width="73.796875" style="60" customWidth="1"/>
    <col min="5893" max="6144" width="9.1328125" style="60"/>
    <col min="6145" max="6145" width="28.86328125" style="60" customWidth="1"/>
    <col min="6146" max="6146" width="33.86328125" style="60" customWidth="1"/>
    <col min="6147" max="6147" width="41.46484375" style="60" customWidth="1"/>
    <col min="6148" max="6148" width="73.796875" style="60" customWidth="1"/>
    <col min="6149" max="6400" width="9.1328125" style="60"/>
    <col min="6401" max="6401" width="28.86328125" style="60" customWidth="1"/>
    <col min="6402" max="6402" width="33.86328125" style="60" customWidth="1"/>
    <col min="6403" max="6403" width="41.46484375" style="60" customWidth="1"/>
    <col min="6404" max="6404" width="73.796875" style="60" customWidth="1"/>
    <col min="6405" max="6656" width="9.1328125" style="60"/>
    <col min="6657" max="6657" width="28.86328125" style="60" customWidth="1"/>
    <col min="6658" max="6658" width="33.86328125" style="60" customWidth="1"/>
    <col min="6659" max="6659" width="41.46484375" style="60" customWidth="1"/>
    <col min="6660" max="6660" width="73.796875" style="60" customWidth="1"/>
    <col min="6661" max="6912" width="9.1328125" style="60"/>
    <col min="6913" max="6913" width="28.86328125" style="60" customWidth="1"/>
    <col min="6914" max="6914" width="33.86328125" style="60" customWidth="1"/>
    <col min="6915" max="6915" width="41.46484375" style="60" customWidth="1"/>
    <col min="6916" max="6916" width="73.796875" style="60" customWidth="1"/>
    <col min="6917" max="7168" width="9.1328125" style="60"/>
    <col min="7169" max="7169" width="28.86328125" style="60" customWidth="1"/>
    <col min="7170" max="7170" width="33.86328125" style="60" customWidth="1"/>
    <col min="7171" max="7171" width="41.46484375" style="60" customWidth="1"/>
    <col min="7172" max="7172" width="73.796875" style="60" customWidth="1"/>
    <col min="7173" max="7424" width="9.1328125" style="60"/>
    <col min="7425" max="7425" width="28.86328125" style="60" customWidth="1"/>
    <col min="7426" max="7426" width="33.86328125" style="60" customWidth="1"/>
    <col min="7427" max="7427" width="41.46484375" style="60" customWidth="1"/>
    <col min="7428" max="7428" width="73.796875" style="60" customWidth="1"/>
    <col min="7429" max="7680" width="9.1328125" style="60"/>
    <col min="7681" max="7681" width="28.86328125" style="60" customWidth="1"/>
    <col min="7682" max="7682" width="33.86328125" style="60" customWidth="1"/>
    <col min="7683" max="7683" width="41.46484375" style="60" customWidth="1"/>
    <col min="7684" max="7684" width="73.796875" style="60" customWidth="1"/>
    <col min="7685" max="7936" width="9.1328125" style="60"/>
    <col min="7937" max="7937" width="28.86328125" style="60" customWidth="1"/>
    <col min="7938" max="7938" width="33.86328125" style="60" customWidth="1"/>
    <col min="7939" max="7939" width="41.46484375" style="60" customWidth="1"/>
    <col min="7940" max="7940" width="73.796875" style="60" customWidth="1"/>
    <col min="7941" max="8192" width="9.1328125" style="60"/>
    <col min="8193" max="8193" width="28.86328125" style="60" customWidth="1"/>
    <col min="8194" max="8194" width="33.86328125" style="60" customWidth="1"/>
    <col min="8195" max="8195" width="41.46484375" style="60" customWidth="1"/>
    <col min="8196" max="8196" width="73.796875" style="60" customWidth="1"/>
    <col min="8197" max="8448" width="9.1328125" style="60"/>
    <col min="8449" max="8449" width="28.86328125" style="60" customWidth="1"/>
    <col min="8450" max="8450" width="33.86328125" style="60" customWidth="1"/>
    <col min="8451" max="8451" width="41.46484375" style="60" customWidth="1"/>
    <col min="8452" max="8452" width="73.796875" style="60" customWidth="1"/>
    <col min="8453" max="8704" width="9.1328125" style="60"/>
    <col min="8705" max="8705" width="28.86328125" style="60" customWidth="1"/>
    <col min="8706" max="8706" width="33.86328125" style="60" customWidth="1"/>
    <col min="8707" max="8707" width="41.46484375" style="60" customWidth="1"/>
    <col min="8708" max="8708" width="73.796875" style="60" customWidth="1"/>
    <col min="8709" max="8960" width="9.1328125" style="60"/>
    <col min="8961" max="8961" width="28.86328125" style="60" customWidth="1"/>
    <col min="8962" max="8962" width="33.86328125" style="60" customWidth="1"/>
    <col min="8963" max="8963" width="41.46484375" style="60" customWidth="1"/>
    <col min="8964" max="8964" width="73.796875" style="60" customWidth="1"/>
    <col min="8965" max="9216" width="9.1328125" style="60"/>
    <col min="9217" max="9217" width="28.86328125" style="60" customWidth="1"/>
    <col min="9218" max="9218" width="33.86328125" style="60" customWidth="1"/>
    <col min="9219" max="9219" width="41.46484375" style="60" customWidth="1"/>
    <col min="9220" max="9220" width="73.796875" style="60" customWidth="1"/>
    <col min="9221" max="9472" width="9.1328125" style="60"/>
    <col min="9473" max="9473" width="28.86328125" style="60" customWidth="1"/>
    <col min="9474" max="9474" width="33.86328125" style="60" customWidth="1"/>
    <col min="9475" max="9475" width="41.46484375" style="60" customWidth="1"/>
    <col min="9476" max="9476" width="73.796875" style="60" customWidth="1"/>
    <col min="9477" max="9728" width="9.1328125" style="60"/>
    <col min="9729" max="9729" width="28.86328125" style="60" customWidth="1"/>
    <col min="9730" max="9730" width="33.86328125" style="60" customWidth="1"/>
    <col min="9731" max="9731" width="41.46484375" style="60" customWidth="1"/>
    <col min="9732" max="9732" width="73.796875" style="60" customWidth="1"/>
    <col min="9733" max="9984" width="9.1328125" style="60"/>
    <col min="9985" max="9985" width="28.86328125" style="60" customWidth="1"/>
    <col min="9986" max="9986" width="33.86328125" style="60" customWidth="1"/>
    <col min="9987" max="9987" width="41.46484375" style="60" customWidth="1"/>
    <col min="9988" max="9988" width="73.796875" style="60" customWidth="1"/>
    <col min="9989" max="10240" width="9.1328125" style="60"/>
    <col min="10241" max="10241" width="28.86328125" style="60" customWidth="1"/>
    <col min="10242" max="10242" width="33.86328125" style="60" customWidth="1"/>
    <col min="10243" max="10243" width="41.46484375" style="60" customWidth="1"/>
    <col min="10244" max="10244" width="73.796875" style="60" customWidth="1"/>
    <col min="10245" max="10496" width="9.1328125" style="60"/>
    <col min="10497" max="10497" width="28.86328125" style="60" customWidth="1"/>
    <col min="10498" max="10498" width="33.86328125" style="60" customWidth="1"/>
    <col min="10499" max="10499" width="41.46484375" style="60" customWidth="1"/>
    <col min="10500" max="10500" width="73.796875" style="60" customWidth="1"/>
    <col min="10501" max="10752" width="9.1328125" style="60"/>
    <col min="10753" max="10753" width="28.86328125" style="60" customWidth="1"/>
    <col min="10754" max="10754" width="33.86328125" style="60" customWidth="1"/>
    <col min="10755" max="10755" width="41.46484375" style="60" customWidth="1"/>
    <col min="10756" max="10756" width="73.796875" style="60" customWidth="1"/>
    <col min="10757" max="11008" width="9.1328125" style="60"/>
    <col min="11009" max="11009" width="28.86328125" style="60" customWidth="1"/>
    <col min="11010" max="11010" width="33.86328125" style="60" customWidth="1"/>
    <col min="11011" max="11011" width="41.46484375" style="60" customWidth="1"/>
    <col min="11012" max="11012" width="73.796875" style="60" customWidth="1"/>
    <col min="11013" max="11264" width="9.1328125" style="60"/>
    <col min="11265" max="11265" width="28.86328125" style="60" customWidth="1"/>
    <col min="11266" max="11266" width="33.86328125" style="60" customWidth="1"/>
    <col min="11267" max="11267" width="41.46484375" style="60" customWidth="1"/>
    <col min="11268" max="11268" width="73.796875" style="60" customWidth="1"/>
    <col min="11269" max="11520" width="9.1328125" style="60"/>
    <col min="11521" max="11521" width="28.86328125" style="60" customWidth="1"/>
    <col min="11522" max="11522" width="33.86328125" style="60" customWidth="1"/>
    <col min="11523" max="11523" width="41.46484375" style="60" customWidth="1"/>
    <col min="11524" max="11524" width="73.796875" style="60" customWidth="1"/>
    <col min="11525" max="11776" width="9.1328125" style="60"/>
    <col min="11777" max="11777" width="28.86328125" style="60" customWidth="1"/>
    <col min="11778" max="11778" width="33.86328125" style="60" customWidth="1"/>
    <col min="11779" max="11779" width="41.46484375" style="60" customWidth="1"/>
    <col min="11780" max="11780" width="73.796875" style="60" customWidth="1"/>
    <col min="11781" max="12032" width="9.1328125" style="60"/>
    <col min="12033" max="12033" width="28.86328125" style="60" customWidth="1"/>
    <col min="12034" max="12034" width="33.86328125" style="60" customWidth="1"/>
    <col min="12035" max="12035" width="41.46484375" style="60" customWidth="1"/>
    <col min="12036" max="12036" width="73.796875" style="60" customWidth="1"/>
    <col min="12037" max="12288" width="9.1328125" style="60"/>
    <col min="12289" max="12289" width="28.86328125" style="60" customWidth="1"/>
    <col min="12290" max="12290" width="33.86328125" style="60" customWidth="1"/>
    <col min="12291" max="12291" width="41.46484375" style="60" customWidth="1"/>
    <col min="12292" max="12292" width="73.796875" style="60" customWidth="1"/>
    <col min="12293" max="12544" width="9.1328125" style="60"/>
    <col min="12545" max="12545" width="28.86328125" style="60" customWidth="1"/>
    <col min="12546" max="12546" width="33.86328125" style="60" customWidth="1"/>
    <col min="12547" max="12547" width="41.46484375" style="60" customWidth="1"/>
    <col min="12548" max="12548" width="73.796875" style="60" customWidth="1"/>
    <col min="12549" max="12800" width="9.1328125" style="60"/>
    <col min="12801" max="12801" width="28.86328125" style="60" customWidth="1"/>
    <col min="12802" max="12802" width="33.86328125" style="60" customWidth="1"/>
    <col min="12803" max="12803" width="41.46484375" style="60" customWidth="1"/>
    <col min="12804" max="12804" width="73.796875" style="60" customWidth="1"/>
    <col min="12805" max="13056" width="9.1328125" style="60"/>
    <col min="13057" max="13057" width="28.86328125" style="60" customWidth="1"/>
    <col min="13058" max="13058" width="33.86328125" style="60" customWidth="1"/>
    <col min="13059" max="13059" width="41.46484375" style="60" customWidth="1"/>
    <col min="13060" max="13060" width="73.796875" style="60" customWidth="1"/>
    <col min="13061" max="13312" width="9.1328125" style="60"/>
    <col min="13313" max="13313" width="28.86328125" style="60" customWidth="1"/>
    <col min="13314" max="13314" width="33.86328125" style="60" customWidth="1"/>
    <col min="13315" max="13315" width="41.46484375" style="60" customWidth="1"/>
    <col min="13316" max="13316" width="73.796875" style="60" customWidth="1"/>
    <col min="13317" max="13568" width="9.1328125" style="60"/>
    <col min="13569" max="13569" width="28.86328125" style="60" customWidth="1"/>
    <col min="13570" max="13570" width="33.86328125" style="60" customWidth="1"/>
    <col min="13571" max="13571" width="41.46484375" style="60" customWidth="1"/>
    <col min="13572" max="13572" width="73.796875" style="60" customWidth="1"/>
    <col min="13573" max="13824" width="9.1328125" style="60"/>
    <col min="13825" max="13825" width="28.86328125" style="60" customWidth="1"/>
    <col min="13826" max="13826" width="33.86328125" style="60" customWidth="1"/>
    <col min="13827" max="13827" width="41.46484375" style="60" customWidth="1"/>
    <col min="13828" max="13828" width="73.796875" style="60" customWidth="1"/>
    <col min="13829" max="14080" width="9.1328125" style="60"/>
    <col min="14081" max="14081" width="28.86328125" style="60" customWidth="1"/>
    <col min="14082" max="14082" width="33.86328125" style="60" customWidth="1"/>
    <col min="14083" max="14083" width="41.46484375" style="60" customWidth="1"/>
    <col min="14084" max="14084" width="73.796875" style="60" customWidth="1"/>
    <col min="14085" max="14336" width="9.1328125" style="60"/>
    <col min="14337" max="14337" width="28.86328125" style="60" customWidth="1"/>
    <col min="14338" max="14338" width="33.86328125" style="60" customWidth="1"/>
    <col min="14339" max="14339" width="41.46484375" style="60" customWidth="1"/>
    <col min="14340" max="14340" width="73.796875" style="60" customWidth="1"/>
    <col min="14341" max="14592" width="9.1328125" style="60"/>
    <col min="14593" max="14593" width="28.86328125" style="60" customWidth="1"/>
    <col min="14594" max="14594" width="33.86328125" style="60" customWidth="1"/>
    <col min="14595" max="14595" width="41.46484375" style="60" customWidth="1"/>
    <col min="14596" max="14596" width="73.796875" style="60" customWidth="1"/>
    <col min="14597" max="14848" width="9.1328125" style="60"/>
    <col min="14849" max="14849" width="28.86328125" style="60" customWidth="1"/>
    <col min="14850" max="14850" width="33.86328125" style="60" customWidth="1"/>
    <col min="14851" max="14851" width="41.46484375" style="60" customWidth="1"/>
    <col min="14852" max="14852" width="73.796875" style="60" customWidth="1"/>
    <col min="14853" max="15104" width="9.1328125" style="60"/>
    <col min="15105" max="15105" width="28.86328125" style="60" customWidth="1"/>
    <col min="15106" max="15106" width="33.86328125" style="60" customWidth="1"/>
    <col min="15107" max="15107" width="41.46484375" style="60" customWidth="1"/>
    <col min="15108" max="15108" width="73.796875" style="60" customWidth="1"/>
    <col min="15109" max="15360" width="9.1328125" style="60"/>
    <col min="15361" max="15361" width="28.86328125" style="60" customWidth="1"/>
    <col min="15362" max="15362" width="33.86328125" style="60" customWidth="1"/>
    <col min="15363" max="15363" width="41.46484375" style="60" customWidth="1"/>
    <col min="15364" max="15364" width="73.796875" style="60" customWidth="1"/>
    <col min="15365" max="15616" width="9.1328125" style="60"/>
    <col min="15617" max="15617" width="28.86328125" style="60" customWidth="1"/>
    <col min="15618" max="15618" width="33.86328125" style="60" customWidth="1"/>
    <col min="15619" max="15619" width="41.46484375" style="60" customWidth="1"/>
    <col min="15620" max="15620" width="73.796875" style="60" customWidth="1"/>
    <col min="15621" max="15872" width="9.1328125" style="60"/>
    <col min="15873" max="15873" width="28.86328125" style="60" customWidth="1"/>
    <col min="15874" max="15874" width="33.86328125" style="60" customWidth="1"/>
    <col min="15875" max="15875" width="41.46484375" style="60" customWidth="1"/>
    <col min="15876" max="15876" width="73.796875" style="60" customWidth="1"/>
    <col min="15877" max="16128" width="9.1328125" style="60"/>
    <col min="16129" max="16129" width="28.86328125" style="60" customWidth="1"/>
    <col min="16130" max="16130" width="33.86328125" style="60" customWidth="1"/>
    <col min="16131" max="16131" width="41.46484375" style="60" customWidth="1"/>
    <col min="16132" max="16132" width="73.796875" style="60" customWidth="1"/>
    <col min="16133" max="16384" width="9.1328125" style="60"/>
  </cols>
  <sheetData>
    <row r="1" spans="1:9" ht="15.4" x14ac:dyDescent="0.45">
      <c r="A1" s="59" t="s">
        <v>0</v>
      </c>
    </row>
    <row r="3" spans="1:9" ht="15.4" x14ac:dyDescent="0.45">
      <c r="A3" s="176" t="s">
        <v>299</v>
      </c>
      <c r="B3" s="176"/>
      <c r="C3" s="176"/>
      <c r="D3" s="176"/>
      <c r="E3" s="61"/>
      <c r="F3" s="61"/>
      <c r="G3" s="61"/>
      <c r="H3" s="61"/>
      <c r="I3" s="61"/>
    </row>
    <row r="4" spans="1:9" ht="30.75" x14ac:dyDescent="0.45">
      <c r="A4" s="62" t="s">
        <v>46</v>
      </c>
      <c r="B4" s="62" t="s">
        <v>47</v>
      </c>
      <c r="C4" s="62" t="s">
        <v>48</v>
      </c>
      <c r="D4" s="62" t="s">
        <v>49</v>
      </c>
      <c r="E4" s="62" t="s">
        <v>50</v>
      </c>
      <c r="F4" s="62" t="s">
        <v>51</v>
      </c>
      <c r="G4" s="62" t="s">
        <v>52</v>
      </c>
      <c r="H4" s="62" t="s">
        <v>53</v>
      </c>
      <c r="I4" s="62" t="s">
        <v>54</v>
      </c>
    </row>
    <row r="5" spans="1:9" s="96" customFormat="1" ht="15.4" x14ac:dyDescent="0.45">
      <c r="A5" s="178" t="s">
        <v>55</v>
      </c>
      <c r="B5" s="178"/>
      <c r="C5" s="95"/>
      <c r="D5" s="95"/>
      <c r="E5" s="95"/>
      <c r="F5" s="95"/>
      <c r="G5" s="95"/>
      <c r="H5" s="95"/>
      <c r="I5" s="95"/>
    </row>
    <row r="6" spans="1:9" ht="61.5" x14ac:dyDescent="0.45">
      <c r="A6" s="179" t="s">
        <v>293</v>
      </c>
      <c r="B6" s="179" t="s">
        <v>56</v>
      </c>
      <c r="C6" s="179" t="s">
        <v>294</v>
      </c>
      <c r="D6" s="179" t="s">
        <v>295</v>
      </c>
      <c r="E6" s="179" t="s">
        <v>296</v>
      </c>
      <c r="F6" s="63" t="s">
        <v>297</v>
      </c>
      <c r="G6" s="63" t="s">
        <v>61</v>
      </c>
      <c r="H6" s="179" t="s">
        <v>63</v>
      </c>
      <c r="I6" s="63"/>
    </row>
    <row r="7" spans="1:9" ht="30.75" x14ac:dyDescent="0.45">
      <c r="A7" s="179"/>
      <c r="B7" s="179"/>
      <c r="C7" s="179"/>
      <c r="D7" s="179"/>
      <c r="E7" s="179"/>
      <c r="F7" s="63" t="s">
        <v>57</v>
      </c>
      <c r="G7" s="63" t="s">
        <v>62</v>
      </c>
      <c r="H7" s="179"/>
      <c r="I7" s="63"/>
    </row>
    <row r="8" spans="1:9" ht="30.75" x14ac:dyDescent="0.45">
      <c r="A8" s="179"/>
      <c r="B8" s="179"/>
      <c r="C8" s="179"/>
      <c r="D8" s="179"/>
      <c r="E8" s="179"/>
      <c r="F8" s="66" t="s">
        <v>58</v>
      </c>
      <c r="G8" s="63"/>
      <c r="H8" s="179"/>
      <c r="I8" s="64"/>
    </row>
    <row r="9" spans="1:9" ht="30.75" x14ac:dyDescent="0.45">
      <c r="A9" s="179"/>
      <c r="B9" s="179"/>
      <c r="C9" s="179"/>
      <c r="D9" s="179"/>
      <c r="E9" s="179"/>
      <c r="F9" s="67" t="s">
        <v>59</v>
      </c>
      <c r="G9" s="64"/>
      <c r="H9" s="179"/>
      <c r="I9" s="64"/>
    </row>
    <row r="10" spans="1:9" ht="15.4" x14ac:dyDescent="0.45">
      <c r="A10" s="179"/>
      <c r="B10" s="179"/>
      <c r="C10" s="179"/>
      <c r="D10" s="179"/>
      <c r="E10" s="179"/>
      <c r="F10" s="67" t="s">
        <v>300</v>
      </c>
      <c r="G10" s="64"/>
      <c r="H10" s="179"/>
      <c r="I10" s="64"/>
    </row>
    <row r="11" spans="1:9" ht="15.4" x14ac:dyDescent="0.45">
      <c r="A11" s="179"/>
      <c r="B11" s="179"/>
      <c r="C11" s="179"/>
      <c r="D11" s="179"/>
      <c r="E11" s="179"/>
      <c r="F11" s="67" t="s">
        <v>301</v>
      </c>
      <c r="G11" s="64"/>
      <c r="H11" s="179"/>
      <c r="I11" s="64"/>
    </row>
    <row r="12" spans="1:9" ht="15.4" x14ac:dyDescent="0.45">
      <c r="A12" s="179"/>
      <c r="B12" s="179"/>
      <c r="C12" s="179"/>
      <c r="D12" s="179"/>
      <c r="E12" s="179"/>
      <c r="F12" s="67" t="s">
        <v>302</v>
      </c>
      <c r="G12" s="64"/>
      <c r="H12" s="179"/>
      <c r="I12" s="64"/>
    </row>
    <row r="13" spans="1:9" ht="30.75" x14ac:dyDescent="0.45">
      <c r="A13" s="179"/>
      <c r="B13" s="179"/>
      <c r="C13" s="179"/>
      <c r="D13" s="179"/>
      <c r="E13" s="179"/>
      <c r="F13" s="67" t="s">
        <v>303</v>
      </c>
      <c r="G13" s="64"/>
      <c r="H13" s="179"/>
      <c r="I13" s="64"/>
    </row>
    <row r="14" spans="1:9" ht="30.75" x14ac:dyDescent="0.45">
      <c r="A14" s="179"/>
      <c r="B14" s="179"/>
      <c r="C14" s="179"/>
      <c r="D14" s="179"/>
      <c r="E14" s="179"/>
      <c r="F14" s="67" t="s">
        <v>60</v>
      </c>
      <c r="G14" s="64"/>
      <c r="H14" s="179"/>
      <c r="I14" s="64"/>
    </row>
    <row r="15" spans="1:9" ht="15.4" x14ac:dyDescent="0.45">
      <c r="A15" s="177" t="s">
        <v>64</v>
      </c>
      <c r="B15" s="177"/>
      <c r="C15" s="177"/>
      <c r="D15" s="177"/>
      <c r="E15" s="177"/>
      <c r="F15" s="177"/>
      <c r="G15" s="177"/>
      <c r="H15" s="177"/>
      <c r="I15" s="177"/>
    </row>
    <row r="16" spans="1:9" ht="30.75" x14ac:dyDescent="0.45">
      <c r="A16" s="63" t="s">
        <v>65</v>
      </c>
      <c r="B16" s="63" t="s">
        <v>56</v>
      </c>
      <c r="C16" s="65" t="s">
        <v>66</v>
      </c>
      <c r="D16" s="65"/>
      <c r="E16" s="65"/>
      <c r="F16" s="65"/>
      <c r="G16" s="65"/>
      <c r="H16" s="65"/>
      <c r="I16" s="65"/>
    </row>
    <row r="17" spans="1:9" ht="15.4" x14ac:dyDescent="0.45">
      <c r="A17" s="63" t="s">
        <v>67</v>
      </c>
      <c r="B17" s="63" t="s">
        <v>56</v>
      </c>
      <c r="C17" s="65" t="s">
        <v>68</v>
      </c>
      <c r="D17" s="65"/>
      <c r="E17" s="65"/>
      <c r="F17" s="65"/>
      <c r="G17" s="65"/>
      <c r="H17" s="65"/>
      <c r="I17" s="65"/>
    </row>
    <row r="18" spans="1:9" ht="15.4" x14ac:dyDescent="0.45">
      <c r="A18" s="63" t="s">
        <v>10</v>
      </c>
      <c r="B18" s="63" t="s">
        <v>56</v>
      </c>
      <c r="C18" s="65" t="s">
        <v>69</v>
      </c>
      <c r="D18" s="65"/>
      <c r="E18" s="65"/>
      <c r="F18" s="65"/>
      <c r="G18" s="65"/>
      <c r="H18" s="65"/>
      <c r="I18" s="65"/>
    </row>
    <row r="19" spans="1:9" ht="15.4" x14ac:dyDescent="0.45">
      <c r="A19" s="69" t="s">
        <v>28</v>
      </c>
      <c r="B19" s="69" t="s">
        <v>56</v>
      </c>
      <c r="C19" s="65" t="s">
        <v>298</v>
      </c>
      <c r="D19" s="65"/>
      <c r="E19" s="65"/>
      <c r="F19" s="65"/>
      <c r="G19" s="65"/>
      <c r="H19" s="65"/>
      <c r="I19" s="65"/>
    </row>
    <row r="20" spans="1:9" ht="30.75" x14ac:dyDescent="0.45">
      <c r="A20" s="63" t="s">
        <v>11</v>
      </c>
      <c r="B20" s="63" t="s">
        <v>56</v>
      </c>
      <c r="C20" s="65" t="s">
        <v>304</v>
      </c>
      <c r="D20" s="65"/>
      <c r="E20" s="65"/>
      <c r="F20" s="65"/>
      <c r="G20" s="65"/>
      <c r="H20" s="65"/>
      <c r="I20" s="65"/>
    </row>
  </sheetData>
  <mergeCells count="9">
    <mergeCell ref="A3:D3"/>
    <mergeCell ref="A15:I15"/>
    <mergeCell ref="A5:B5"/>
    <mergeCell ref="A6:A14"/>
    <mergeCell ref="B6:B14"/>
    <mergeCell ref="C6:C14"/>
    <mergeCell ref="D6:D14"/>
    <mergeCell ref="E6:E14"/>
    <mergeCell ref="H6:H14"/>
  </mergeCells>
  <hyperlinks>
    <hyperlink ref="A1" location="'Table of Contents'!A1" display="Back to the Table of Contents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C2" sqref="C2:D22"/>
    </sheetView>
  </sheetViews>
  <sheetFormatPr defaultRowHeight="14.25" x14ac:dyDescent="0.45"/>
  <cols>
    <col min="1" max="1" width="3" bestFit="1" customWidth="1"/>
    <col min="2" max="2" width="21.53125" bestFit="1" customWidth="1"/>
    <col min="3" max="3" width="17.796875" bestFit="1" customWidth="1"/>
    <col min="4" max="4" width="17.33203125" bestFit="1" customWidth="1"/>
    <col min="5" max="5" width="13.6640625" bestFit="1" customWidth="1"/>
  </cols>
  <sheetData>
    <row r="1" spans="1:5" ht="15.75" thickBot="1" x14ac:dyDescent="0.5">
      <c r="A1" s="140" t="s">
        <v>328</v>
      </c>
      <c r="B1" s="155" t="s">
        <v>329</v>
      </c>
      <c r="C1" s="140" t="s">
        <v>330</v>
      </c>
      <c r="D1" s="140" t="s">
        <v>331</v>
      </c>
      <c r="E1" s="140" t="s">
        <v>332</v>
      </c>
    </row>
    <row r="2" spans="1:5" ht="15.4" x14ac:dyDescent="0.45">
      <c r="A2" s="156">
        <v>1</v>
      </c>
      <c r="B2" s="157" t="s">
        <v>267</v>
      </c>
      <c r="C2" s="81">
        <v>10331</v>
      </c>
      <c r="D2" s="81">
        <v>10638</v>
      </c>
      <c r="E2" s="158">
        <f>(D2-C2)/C2</f>
        <v>2.9716387571387087E-2</v>
      </c>
    </row>
    <row r="3" spans="1:5" ht="15.4" x14ac:dyDescent="0.45">
      <c r="A3" s="156">
        <v>2</v>
      </c>
      <c r="B3" s="157" t="s">
        <v>115</v>
      </c>
      <c r="C3" s="81">
        <v>93</v>
      </c>
      <c r="D3" s="81">
        <v>117</v>
      </c>
      <c r="E3" s="158">
        <f t="shared" ref="E3:E23" si="0">(D3-C3)/C3</f>
        <v>0.25806451612903225</v>
      </c>
    </row>
    <row r="4" spans="1:5" ht="15.4" x14ac:dyDescent="0.45">
      <c r="A4" s="156">
        <v>3</v>
      </c>
      <c r="B4" s="157" t="s">
        <v>274</v>
      </c>
      <c r="C4" s="81">
        <v>33</v>
      </c>
      <c r="D4" s="81">
        <v>59</v>
      </c>
      <c r="E4" s="158">
        <f t="shared" si="0"/>
        <v>0.78787878787878785</v>
      </c>
    </row>
    <row r="5" spans="1:5" ht="15.4" x14ac:dyDescent="0.45">
      <c r="A5" s="156">
        <v>4</v>
      </c>
      <c r="B5" s="157" t="s">
        <v>246</v>
      </c>
      <c r="C5" s="81">
        <v>4</v>
      </c>
      <c r="D5" s="81">
        <v>59</v>
      </c>
      <c r="E5" s="158">
        <f t="shared" si="0"/>
        <v>13.75</v>
      </c>
    </row>
    <row r="6" spans="1:5" ht="15.4" x14ac:dyDescent="0.45">
      <c r="A6" s="156">
        <v>5</v>
      </c>
      <c r="B6" s="157" t="s">
        <v>242</v>
      </c>
      <c r="C6" s="81">
        <v>14</v>
      </c>
      <c r="D6" s="81">
        <v>36</v>
      </c>
      <c r="E6" s="158">
        <f t="shared" si="0"/>
        <v>1.5714285714285714</v>
      </c>
    </row>
    <row r="7" spans="1:5" ht="15.4" x14ac:dyDescent="0.45">
      <c r="A7" s="156">
        <v>6</v>
      </c>
      <c r="B7" s="157" t="s">
        <v>203</v>
      </c>
      <c r="C7" s="81">
        <v>27</v>
      </c>
      <c r="D7" s="81">
        <v>32</v>
      </c>
      <c r="E7" s="158">
        <f t="shared" si="0"/>
        <v>0.18518518518518517</v>
      </c>
    </row>
    <row r="8" spans="1:5" ht="15.4" x14ac:dyDescent="0.45">
      <c r="A8" s="156">
        <v>7</v>
      </c>
      <c r="B8" s="157" t="s">
        <v>124</v>
      </c>
      <c r="C8" s="81">
        <v>14</v>
      </c>
      <c r="D8" s="81">
        <v>18</v>
      </c>
      <c r="E8" s="158">
        <f t="shared" si="0"/>
        <v>0.2857142857142857</v>
      </c>
    </row>
    <row r="9" spans="1:5" ht="15.4" x14ac:dyDescent="0.45">
      <c r="A9" s="156">
        <v>8</v>
      </c>
      <c r="B9" s="157" t="s">
        <v>228</v>
      </c>
      <c r="C9" s="81">
        <v>15</v>
      </c>
      <c r="D9" s="81">
        <v>17</v>
      </c>
      <c r="E9" s="158">
        <f t="shared" si="0"/>
        <v>0.13333333333333333</v>
      </c>
    </row>
    <row r="10" spans="1:5" ht="15.4" x14ac:dyDescent="0.45">
      <c r="A10" s="156">
        <v>9</v>
      </c>
      <c r="B10" s="157" t="s">
        <v>123</v>
      </c>
      <c r="C10" s="81">
        <v>13</v>
      </c>
      <c r="D10" s="81">
        <v>15</v>
      </c>
      <c r="E10" s="158">
        <f t="shared" si="0"/>
        <v>0.15384615384615385</v>
      </c>
    </row>
    <row r="11" spans="1:5" ht="15.4" x14ac:dyDescent="0.45">
      <c r="A11" s="156">
        <v>10</v>
      </c>
      <c r="B11" s="157" t="s">
        <v>244</v>
      </c>
      <c r="C11" s="81">
        <v>9</v>
      </c>
      <c r="D11" s="81">
        <v>13</v>
      </c>
      <c r="E11" s="158">
        <f t="shared" si="0"/>
        <v>0.44444444444444442</v>
      </c>
    </row>
    <row r="12" spans="1:5" ht="15.4" x14ac:dyDescent="0.45">
      <c r="A12" s="156">
        <v>11</v>
      </c>
      <c r="B12" s="157" t="s">
        <v>133</v>
      </c>
      <c r="C12" s="81">
        <v>9</v>
      </c>
      <c r="D12" s="81">
        <v>10</v>
      </c>
      <c r="E12" s="158">
        <f t="shared" si="0"/>
        <v>0.1111111111111111</v>
      </c>
    </row>
    <row r="13" spans="1:5" ht="15.4" x14ac:dyDescent="0.45">
      <c r="A13" s="156">
        <v>12</v>
      </c>
      <c r="B13" s="157" t="s">
        <v>256</v>
      </c>
      <c r="C13" s="81">
        <v>5</v>
      </c>
      <c r="D13" s="81">
        <v>10</v>
      </c>
      <c r="E13" s="158">
        <f t="shared" si="0"/>
        <v>1</v>
      </c>
    </row>
    <row r="14" spans="1:5" ht="15.4" x14ac:dyDescent="0.45">
      <c r="A14" s="156">
        <v>13</v>
      </c>
      <c r="B14" s="157" t="s">
        <v>187</v>
      </c>
      <c r="C14" s="81"/>
      <c r="D14" s="81">
        <v>9</v>
      </c>
      <c r="E14" s="158"/>
    </row>
    <row r="15" spans="1:5" ht="15.4" x14ac:dyDescent="0.45">
      <c r="A15" s="156">
        <v>14</v>
      </c>
      <c r="B15" s="157" t="s">
        <v>245</v>
      </c>
      <c r="C15" s="81">
        <v>2</v>
      </c>
      <c r="D15" s="81">
        <v>9</v>
      </c>
      <c r="E15" s="158">
        <f t="shared" si="0"/>
        <v>3.5</v>
      </c>
    </row>
    <row r="16" spans="1:5" ht="15.4" x14ac:dyDescent="0.45">
      <c r="A16" s="156">
        <v>15</v>
      </c>
      <c r="B16" s="157" t="s">
        <v>113</v>
      </c>
      <c r="C16" s="81"/>
      <c r="D16" s="81">
        <v>8</v>
      </c>
      <c r="E16" s="158"/>
    </row>
    <row r="17" spans="1:5" ht="15.4" x14ac:dyDescent="0.45">
      <c r="A17" s="156">
        <v>16</v>
      </c>
      <c r="B17" s="157" t="s">
        <v>146</v>
      </c>
      <c r="C17" s="81">
        <v>24</v>
      </c>
      <c r="D17" s="81">
        <v>8</v>
      </c>
      <c r="E17" s="158">
        <f t="shared" si="0"/>
        <v>-0.66666666666666663</v>
      </c>
    </row>
    <row r="18" spans="1:5" ht="15.4" x14ac:dyDescent="0.45">
      <c r="A18" s="156">
        <v>17</v>
      </c>
      <c r="B18" s="157" t="s">
        <v>219</v>
      </c>
      <c r="C18" s="81">
        <v>3</v>
      </c>
      <c r="D18" s="81">
        <v>8</v>
      </c>
      <c r="E18" s="158">
        <f t="shared" si="0"/>
        <v>1.6666666666666667</v>
      </c>
    </row>
    <row r="19" spans="1:5" ht="15.4" x14ac:dyDescent="0.45">
      <c r="A19" s="156">
        <v>18</v>
      </c>
      <c r="B19" s="157" t="s">
        <v>232</v>
      </c>
      <c r="C19" s="81">
        <v>3</v>
      </c>
      <c r="D19" s="81">
        <v>8</v>
      </c>
      <c r="E19" s="158">
        <f t="shared" si="0"/>
        <v>1.6666666666666667</v>
      </c>
    </row>
    <row r="20" spans="1:5" ht="15.4" x14ac:dyDescent="0.45">
      <c r="A20" s="156">
        <v>19</v>
      </c>
      <c r="B20" s="157" t="s">
        <v>233</v>
      </c>
      <c r="C20" s="81"/>
      <c r="D20" s="81">
        <v>8</v>
      </c>
      <c r="E20" s="158"/>
    </row>
    <row r="21" spans="1:5" ht="15.4" x14ac:dyDescent="0.45">
      <c r="A21" s="156">
        <v>20</v>
      </c>
      <c r="B21" s="157" t="s">
        <v>234</v>
      </c>
      <c r="C21" s="81">
        <v>2</v>
      </c>
      <c r="D21" s="81">
        <v>8</v>
      </c>
      <c r="E21" s="158">
        <f t="shared" si="0"/>
        <v>3</v>
      </c>
    </row>
    <row r="22" spans="1:5" ht="15.4" x14ac:dyDescent="0.45">
      <c r="B22" s="157" t="s">
        <v>12</v>
      </c>
      <c r="C22" s="159">
        <v>196</v>
      </c>
      <c r="D22" s="75">
        <v>133</v>
      </c>
      <c r="E22" s="158">
        <f t="shared" si="0"/>
        <v>-0.32142857142857145</v>
      </c>
    </row>
    <row r="23" spans="1:5" ht="15.75" thickBot="1" x14ac:dyDescent="0.5">
      <c r="A23" s="160"/>
      <c r="B23" s="161"/>
      <c r="C23" s="162">
        <f>SUM(C2:C22)</f>
        <v>10797</v>
      </c>
      <c r="D23" s="162">
        <f t="shared" ref="D23" si="1">SUM(D2:D22)</f>
        <v>11223</v>
      </c>
      <c r="E23" s="163">
        <f t="shared" si="0"/>
        <v>3.9455404278966377E-2</v>
      </c>
    </row>
    <row r="27" spans="1:5" ht="15.75" thickBot="1" x14ac:dyDescent="0.5">
      <c r="B27" s="140" t="s">
        <v>84</v>
      </c>
      <c r="C27" s="140" t="s">
        <v>333</v>
      </c>
      <c r="D27" s="140" t="s">
        <v>334</v>
      </c>
      <c r="E27" s="140" t="s">
        <v>332</v>
      </c>
    </row>
    <row r="28" spans="1:5" ht="15.4" x14ac:dyDescent="0.45">
      <c r="B28" s="164" t="s">
        <v>81</v>
      </c>
      <c r="C28" s="80">
        <v>10797</v>
      </c>
      <c r="D28" s="80">
        <v>11223</v>
      </c>
      <c r="E28" s="165">
        <f>(D28-C28)/C28</f>
        <v>3.9455404278966377E-2</v>
      </c>
    </row>
    <row r="29" spans="1:5" ht="15.4" x14ac:dyDescent="0.45">
      <c r="B29" s="166" t="s">
        <v>82</v>
      </c>
      <c r="C29" s="23">
        <v>466</v>
      </c>
      <c r="D29" s="81">
        <v>585</v>
      </c>
      <c r="E29" s="158">
        <f t="shared" ref="E29:E32" si="2">(D29-C29)/C29</f>
        <v>0.25536480686695279</v>
      </c>
    </row>
    <row r="30" spans="1:5" ht="15.4" x14ac:dyDescent="0.45">
      <c r="B30" s="166" t="s">
        <v>10</v>
      </c>
      <c r="C30" s="23">
        <v>648</v>
      </c>
      <c r="D30" s="81">
        <v>847</v>
      </c>
      <c r="E30" s="158">
        <f t="shared" si="2"/>
        <v>0.30709876543209874</v>
      </c>
    </row>
    <row r="31" spans="1:5" ht="15.4" x14ac:dyDescent="0.45">
      <c r="B31" s="166" t="s">
        <v>83</v>
      </c>
      <c r="C31" s="23">
        <v>289</v>
      </c>
      <c r="D31" s="81">
        <v>940</v>
      </c>
      <c r="E31" s="158">
        <f t="shared" si="2"/>
        <v>2.2525951557093427</v>
      </c>
    </row>
    <row r="32" spans="1:5" ht="15.4" x14ac:dyDescent="0.45">
      <c r="B32" s="167" t="s">
        <v>28</v>
      </c>
      <c r="C32" s="168">
        <v>9394</v>
      </c>
      <c r="D32" s="169">
        <v>8851</v>
      </c>
      <c r="E32" s="170">
        <f t="shared" si="2"/>
        <v>-5.7802852884820101E-2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 of Contents</vt:lpstr>
      <vt:lpstr>SON_Quarterly</vt:lpstr>
      <vt:lpstr>SON_CY</vt:lpstr>
      <vt:lpstr>SON_FY</vt:lpstr>
      <vt:lpstr>Sheet2</vt:lpstr>
      <vt:lpstr>Notes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OJOK DENIS</dc:creator>
  <cp:lastModifiedBy>OJOK DENIS</cp:lastModifiedBy>
  <dcterms:created xsi:type="dcterms:W3CDTF">2020-06-18T08:05:27Z</dcterms:created>
  <dcterms:modified xsi:type="dcterms:W3CDTF">2021-04-27T12:44:48Z</dcterms:modified>
</cp:coreProperties>
</file>